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976"/>
  </bookViews>
  <sheets>
    <sheet name="従量電灯C" sheetId="1" r:id="rId1"/>
    <sheet name="低圧電力" sheetId="2" r:id="rId2"/>
  </sheets>
  <definedNames>
    <definedName name="_xlnm.Print_Area" localSheetId="0">従量電灯C!$A$1:$L$55</definedName>
    <definedName name="_xlnm.Print_Area" localSheetId="1">低圧電力!$A$1:$O$29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K13" i="2"/>
  <c r="K17" i="2"/>
  <c r="K18" i="2"/>
  <c r="K19" i="2"/>
  <c r="K20" i="2"/>
  <c r="K21" i="2"/>
  <c r="K22" i="2"/>
  <c r="K11" i="2"/>
  <c r="H14" i="2"/>
  <c r="H15" i="2"/>
  <c r="H16" i="2"/>
  <c r="F46" i="1" l="1"/>
  <c r="J14" i="2" l="1"/>
  <c r="K14" i="2" s="1"/>
  <c r="D11" i="2"/>
  <c r="E11" i="2" s="1"/>
  <c r="I23" i="2" l="1"/>
  <c r="F23" i="2"/>
  <c r="J15" i="2"/>
  <c r="K15" i="2" s="1"/>
  <c r="G11" i="2"/>
  <c r="H11" i="2" s="1"/>
  <c r="L11" i="2" s="1"/>
  <c r="C14" i="2"/>
  <c r="C15" i="2"/>
  <c r="C16" i="2"/>
  <c r="C17" i="2"/>
  <c r="C18" i="2"/>
  <c r="C19" i="2"/>
  <c r="C20" i="2"/>
  <c r="C21" i="2"/>
  <c r="C22" i="2"/>
  <c r="C13" i="2"/>
  <c r="C12" i="2"/>
  <c r="B22" i="2"/>
  <c r="B21" i="2"/>
  <c r="B20" i="2"/>
  <c r="B19" i="2"/>
  <c r="B18" i="2"/>
  <c r="B17" i="2"/>
  <c r="B16" i="2"/>
  <c r="B15" i="2"/>
  <c r="B14" i="2"/>
  <c r="B13" i="2"/>
  <c r="B12" i="2"/>
  <c r="G11" i="1"/>
  <c r="H11" i="1" s="1"/>
  <c r="G12" i="1"/>
  <c r="H12" i="1" s="1"/>
  <c r="G10" i="1"/>
  <c r="H10" i="1" s="1"/>
  <c r="C10" i="1"/>
  <c r="C25" i="1" s="1"/>
  <c r="I10" i="1" l="1"/>
  <c r="M11" i="2"/>
  <c r="N11" i="2" s="1"/>
  <c r="C31" i="1"/>
  <c r="C34" i="1"/>
  <c r="L15" i="2"/>
  <c r="G13" i="2"/>
  <c r="G17" i="2"/>
  <c r="L14" i="2"/>
  <c r="J16" i="2"/>
  <c r="G18" i="2"/>
  <c r="G19" i="2"/>
  <c r="G20" i="2"/>
  <c r="G21" i="2"/>
  <c r="G22" i="2"/>
  <c r="G12" i="2"/>
  <c r="C13" i="1"/>
  <c r="C28" i="1"/>
  <c r="G39" i="1"/>
  <c r="H39" i="1" s="1"/>
  <c r="G15" i="1"/>
  <c r="H15" i="1" s="1"/>
  <c r="G18" i="1"/>
  <c r="H18" i="1" s="1"/>
  <c r="G42" i="1"/>
  <c r="H42" i="1" s="1"/>
  <c r="G45" i="1"/>
  <c r="H45" i="1" s="1"/>
  <c r="G21" i="1"/>
  <c r="H21" i="1" s="1"/>
  <c r="G24" i="1"/>
  <c r="H24" i="1" s="1"/>
  <c r="G30" i="1"/>
  <c r="H30" i="1" s="1"/>
  <c r="G33" i="1"/>
  <c r="H33" i="1" s="1"/>
  <c r="D22" i="2"/>
  <c r="E22" i="2" s="1"/>
  <c r="D13" i="2"/>
  <c r="E13" i="2" s="1"/>
  <c r="D19" i="2"/>
  <c r="E19" i="2" s="1"/>
  <c r="D15" i="2"/>
  <c r="E15" i="2" s="1"/>
  <c r="D17" i="2"/>
  <c r="E17" i="2" s="1"/>
  <c r="D21" i="2"/>
  <c r="E21" i="2" s="1"/>
  <c r="D12" i="2"/>
  <c r="E12" i="2" s="1"/>
  <c r="D14" i="2"/>
  <c r="E14" i="2" s="1"/>
  <c r="D16" i="2"/>
  <c r="E16" i="2" s="1"/>
  <c r="D18" i="2"/>
  <c r="E18" i="2" s="1"/>
  <c r="D20" i="2"/>
  <c r="E20" i="2" s="1"/>
  <c r="G27" i="1"/>
  <c r="H27" i="1" s="1"/>
  <c r="G36" i="1"/>
  <c r="H36" i="1" s="1"/>
  <c r="G29" i="1"/>
  <c r="H29" i="1" s="1"/>
  <c r="G32" i="1"/>
  <c r="H32" i="1" s="1"/>
  <c r="G35" i="1"/>
  <c r="H35" i="1" s="1"/>
  <c r="G14" i="1"/>
  <c r="H14" i="1" s="1"/>
  <c r="G38" i="1"/>
  <c r="H38" i="1" s="1"/>
  <c r="G20" i="1"/>
  <c r="H20" i="1" s="1"/>
  <c r="G44" i="1"/>
  <c r="H44" i="1" s="1"/>
  <c r="G41" i="1"/>
  <c r="H41" i="1" s="1"/>
  <c r="G23" i="1"/>
  <c r="H23" i="1" s="1"/>
  <c r="G17" i="1"/>
  <c r="H17" i="1" s="1"/>
  <c r="G26" i="1"/>
  <c r="H26" i="1" s="1"/>
  <c r="G19" i="1"/>
  <c r="H19" i="1" s="1"/>
  <c r="G25" i="1"/>
  <c r="H25" i="1" s="1"/>
  <c r="G28" i="1"/>
  <c r="H28" i="1" s="1"/>
  <c r="G31" i="1"/>
  <c r="H31" i="1" s="1"/>
  <c r="G34" i="1"/>
  <c r="H34" i="1" s="1"/>
  <c r="I34" i="1" s="1"/>
  <c r="G13" i="1"/>
  <c r="H13" i="1" s="1"/>
  <c r="G37" i="1"/>
  <c r="H37" i="1" s="1"/>
  <c r="G22" i="1"/>
  <c r="H22" i="1" s="1"/>
  <c r="G16" i="1"/>
  <c r="H16" i="1" s="1"/>
  <c r="G40" i="1"/>
  <c r="H40" i="1" s="1"/>
  <c r="G43" i="1"/>
  <c r="H43" i="1" s="1"/>
  <c r="C43" i="1"/>
  <c r="C19" i="1"/>
  <c r="D10" i="1"/>
  <c r="C40" i="1"/>
  <c r="C16" i="1"/>
  <c r="C22" i="1"/>
  <c r="C37" i="1"/>
  <c r="I31" i="1" l="1"/>
  <c r="H21" i="2"/>
  <c r="L21" i="2" s="1"/>
  <c r="M21" i="2" s="1"/>
  <c r="N21" i="2" s="1"/>
  <c r="H17" i="2"/>
  <c r="L17" i="2" s="1"/>
  <c r="M17" i="2" s="1"/>
  <c r="N17" i="2" s="1"/>
  <c r="H20" i="2"/>
  <c r="L20" i="2" s="1"/>
  <c r="M20" i="2" s="1"/>
  <c r="N20" i="2" s="1"/>
  <c r="H13" i="2"/>
  <c r="L13" i="2" s="1"/>
  <c r="M13" i="2" s="1"/>
  <c r="N13" i="2" s="1"/>
  <c r="H19" i="2"/>
  <c r="L19" i="2" s="1"/>
  <c r="M19" i="2" s="1"/>
  <c r="N19" i="2" s="1"/>
  <c r="H18" i="2"/>
  <c r="L18" i="2" s="1"/>
  <c r="M18" i="2" s="1"/>
  <c r="N18" i="2" s="1"/>
  <c r="H12" i="2"/>
  <c r="L12" i="2" s="1"/>
  <c r="M12" i="2" s="1"/>
  <c r="H22" i="2"/>
  <c r="L22" i="2" s="1"/>
  <c r="M22" i="2" s="1"/>
  <c r="N22" i="2" s="1"/>
  <c r="K16" i="2"/>
  <c r="L16" i="2" s="1"/>
  <c r="M16" i="2" s="1"/>
  <c r="N16" i="2" s="1"/>
  <c r="J10" i="1"/>
  <c r="K10" i="1" s="1"/>
  <c r="M15" i="2"/>
  <c r="N15" i="2" s="1"/>
  <c r="I19" i="1"/>
  <c r="I28" i="1"/>
  <c r="I16" i="1"/>
  <c r="I40" i="1"/>
  <c r="I37" i="1"/>
  <c r="I43" i="1"/>
  <c r="I25" i="1"/>
  <c r="I22" i="1"/>
  <c r="I13" i="1"/>
  <c r="M14" i="2"/>
  <c r="N14" i="2" s="1"/>
  <c r="N12" i="2" l="1"/>
  <c r="N23" i="2" s="1"/>
  <c r="M23" i="2"/>
  <c r="B43" i="1"/>
  <c r="D43" i="1" s="1"/>
  <c r="J43" i="1" s="1"/>
  <c r="K43" i="1" s="1"/>
  <c r="B40" i="1"/>
  <c r="D40" i="1" s="1"/>
  <c r="J40" i="1" s="1"/>
  <c r="K40" i="1" s="1"/>
  <c r="B37" i="1"/>
  <c r="D37" i="1" s="1"/>
  <c r="J37" i="1" s="1"/>
  <c r="K37" i="1" s="1"/>
  <c r="B34" i="1"/>
  <c r="D34" i="1" s="1"/>
  <c r="J34" i="1" s="1"/>
  <c r="K34" i="1" s="1"/>
  <c r="B31" i="1"/>
  <c r="D31" i="1" s="1"/>
  <c r="J31" i="1" s="1"/>
  <c r="K31" i="1" s="1"/>
  <c r="B28" i="1"/>
  <c r="D28" i="1" s="1"/>
  <c r="J28" i="1" s="1"/>
  <c r="K28" i="1" s="1"/>
  <c r="B25" i="1"/>
  <c r="D25" i="1" s="1"/>
  <c r="J25" i="1" s="1"/>
  <c r="K25" i="1" s="1"/>
  <c r="B22" i="1"/>
  <c r="D22" i="1" s="1"/>
  <c r="J22" i="1" s="1"/>
  <c r="K22" i="1" s="1"/>
  <c r="B19" i="1"/>
  <c r="D19" i="1" s="1"/>
  <c r="J19" i="1" s="1"/>
  <c r="K19" i="1" s="1"/>
  <c r="B16" i="1"/>
  <c r="D16" i="1" s="1"/>
  <c r="J16" i="1" s="1"/>
  <c r="K16" i="1" s="1"/>
  <c r="B13" i="1"/>
  <c r="D13" i="1" s="1"/>
  <c r="J13" i="1" s="1"/>
  <c r="K13" i="1" l="1"/>
  <c r="K46" i="1" s="1"/>
  <c r="J46" i="1"/>
</calcChain>
</file>

<file path=xl/sharedStrings.xml><?xml version="1.0" encoding="utf-8"?>
<sst xmlns="http://schemas.openxmlformats.org/spreadsheetml/2006/main" count="105" uniqueCount="48">
  <si>
    <t>年　　月</t>
    <rPh sb="0" eb="1">
      <t>トシ</t>
    </rPh>
    <rPh sb="3" eb="4">
      <t>ツキ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</si>
  <si>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</si>
  <si>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契約容量
（kVA）</t>
    <rPh sb="2" eb="4">
      <t>ヨウリョウ</t>
    </rPh>
    <phoneticPr fontId="2"/>
  </si>
  <si>
    <t>区分</t>
    <rPh sb="0" eb="2">
      <t>クブン</t>
    </rPh>
    <phoneticPr fontId="2"/>
  </si>
  <si>
    <t>予定使用電力量
（kWh）</t>
    <rPh sb="0" eb="2">
      <t>ヨテイ</t>
    </rPh>
    <rPh sb="2" eb="4">
      <t>シヨウ</t>
    </rPh>
    <rPh sb="4" eb="6">
      <t>デンリョク</t>
    </rPh>
    <rPh sb="6" eb="7">
      <t>リョウ</t>
    </rPh>
    <phoneticPr fontId="3"/>
  </si>
  <si>
    <t>単価
（円/kWh）</t>
    <rPh sb="0" eb="2">
      <t>タンカ</t>
    </rPh>
    <rPh sb="4" eb="5">
      <t>エン</t>
    </rPh>
    <phoneticPr fontId="3"/>
  </si>
  <si>
    <t>120kWhをこえ
300kWhまで</t>
  </si>
  <si>
    <t>単位</t>
    <rPh sb="0" eb="2">
      <t>タンイ</t>
    </rPh>
    <phoneticPr fontId="2"/>
  </si>
  <si>
    <t>基本料金単価</t>
    <rPh sb="0" eb="2">
      <t>キホン</t>
    </rPh>
    <rPh sb="2" eb="4">
      <t>リョウキン</t>
    </rPh>
    <rPh sb="4" eb="6">
      <t>タンカ</t>
    </rPh>
    <phoneticPr fontId="2"/>
  </si>
  <si>
    <t>ひと月１kWにつき</t>
    <rPh sb="2" eb="3">
      <t>ツキ</t>
    </rPh>
    <phoneticPr fontId="2"/>
  </si>
  <si>
    <t>電力量料金単価</t>
    <rPh sb="0" eb="2">
      <t>デンリョク</t>
    </rPh>
    <rPh sb="2" eb="3">
      <t>リョウ</t>
    </rPh>
    <rPh sb="3" eb="5">
      <t>リョウキン</t>
    </rPh>
    <rPh sb="5" eb="7">
      <t>タンカ</t>
    </rPh>
    <phoneticPr fontId="2"/>
  </si>
  <si>
    <t>料金単価（円／税込）</t>
    <rPh sb="0" eb="2">
      <t>リョウキン</t>
    </rPh>
    <rPh sb="2" eb="4">
      <t>タンカ</t>
    </rPh>
    <rPh sb="5" eb="6">
      <t>エン</t>
    </rPh>
    <rPh sb="7" eb="9">
      <t>ゼイコ</t>
    </rPh>
    <phoneticPr fontId="2"/>
  </si>
  <si>
    <t>1kWhにつき</t>
    <phoneticPr fontId="2"/>
  </si>
  <si>
    <t>ひと月１kVAにつき</t>
    <rPh sb="2" eb="3">
      <t>ツキ</t>
    </rPh>
    <phoneticPr fontId="2"/>
  </si>
  <si>
    <t>基本料金</t>
    <rPh sb="0" eb="2">
      <t>キホン</t>
    </rPh>
    <rPh sb="2" eb="4">
      <t>リョウキン</t>
    </rPh>
    <phoneticPr fontId="3"/>
  </si>
  <si>
    <t>入札金額算定書（従量電灯C)</t>
    <rPh sb="0" eb="2">
      <t>ニュウサツ</t>
    </rPh>
    <rPh sb="2" eb="4">
      <t>キンガク</t>
    </rPh>
    <rPh sb="4" eb="6">
      <t>サンテイ</t>
    </rPh>
    <rPh sb="6" eb="7">
      <t>ショ</t>
    </rPh>
    <rPh sb="8" eb="10">
      <t>ジュウリョウ</t>
    </rPh>
    <rPh sb="10" eb="12">
      <t>デントウ</t>
    </rPh>
    <phoneticPr fontId="2"/>
  </si>
  <si>
    <t>300kWhをこえる</t>
    <phoneticPr fontId="2"/>
  </si>
  <si>
    <t>最初の120kWhまで</t>
    <rPh sb="0" eb="2">
      <t>サイショ</t>
    </rPh>
    <phoneticPr fontId="2"/>
  </si>
  <si>
    <t>入札金額算定書（低圧電力)</t>
    <rPh sb="0" eb="2">
      <t>ニュウサツ</t>
    </rPh>
    <rPh sb="2" eb="4">
      <t>キンガク</t>
    </rPh>
    <rPh sb="4" eb="6">
      <t>サンテイ</t>
    </rPh>
    <rPh sb="6" eb="7">
      <t>ショ</t>
    </rPh>
    <rPh sb="8" eb="10">
      <t>テイアツ</t>
    </rPh>
    <rPh sb="10" eb="12">
      <t>デンリョク</t>
    </rPh>
    <phoneticPr fontId="2"/>
  </si>
  <si>
    <t>夏季</t>
    <rPh sb="0" eb="2">
      <t>カキ</t>
    </rPh>
    <phoneticPr fontId="2"/>
  </si>
  <si>
    <t>その他季</t>
    <rPh sb="2" eb="3">
      <t>タ</t>
    </rPh>
    <rPh sb="3" eb="4">
      <t>キ</t>
    </rPh>
    <phoneticPr fontId="2"/>
  </si>
  <si>
    <t>契約電力
（kW）</t>
    <rPh sb="0" eb="2">
      <t>ケイヤク</t>
    </rPh>
    <rPh sb="2" eb="4">
      <t>デンリョク</t>
    </rPh>
    <phoneticPr fontId="2"/>
  </si>
  <si>
    <t>　合　計　</t>
    <rPh sb="1" eb="2">
      <t>ア</t>
    </rPh>
    <rPh sb="3" eb="4">
      <t>ケイ</t>
    </rPh>
    <phoneticPr fontId="3"/>
  </si>
  <si>
    <t>単価
（円/kW・月）</t>
    <rPh sb="0" eb="2">
      <t>タンカ</t>
    </rPh>
    <rPh sb="4" eb="5">
      <t>エン</t>
    </rPh>
    <rPh sb="9" eb="10">
      <t>ツキ</t>
    </rPh>
    <phoneticPr fontId="3"/>
  </si>
  <si>
    <t>計 b1
（円）</t>
    <rPh sb="0" eb="1">
      <t>ケイ</t>
    </rPh>
    <rPh sb="6" eb="7">
      <t>エン</t>
    </rPh>
    <phoneticPr fontId="3"/>
  </si>
  <si>
    <t>計 b2
（円）</t>
    <rPh sb="0" eb="1">
      <t>ケイ</t>
    </rPh>
    <rPh sb="6" eb="7">
      <t>エン</t>
    </rPh>
    <phoneticPr fontId="3"/>
  </si>
  <si>
    <t>料金単価（円/税込）</t>
    <rPh sb="0" eb="2">
      <t>リョウキン</t>
    </rPh>
    <rPh sb="2" eb="4">
      <t>タンカ</t>
    </rPh>
    <rPh sb="5" eb="6">
      <t>エン</t>
    </rPh>
    <rPh sb="7" eb="9">
      <t>ゼイコ</t>
    </rPh>
    <phoneticPr fontId="2"/>
  </si>
  <si>
    <t>ア</t>
    <phoneticPr fontId="2"/>
  </si>
  <si>
    <t>区分</t>
    <rPh sb="0" eb="2">
      <t>クブン</t>
    </rPh>
    <phoneticPr fontId="2"/>
  </si>
  <si>
    <t>基本料金単価</t>
    <rPh sb="0" eb="2">
      <t>キホン</t>
    </rPh>
    <rPh sb="2" eb="4">
      <t>リョウキン</t>
    </rPh>
    <rPh sb="4" eb="6">
      <t>タンカ</t>
    </rPh>
    <phoneticPr fontId="2"/>
  </si>
  <si>
    <t>電力量料金単価</t>
    <rPh sb="0" eb="2">
      <t>デンリョク</t>
    </rPh>
    <rPh sb="2" eb="3">
      <t>リョウ</t>
    </rPh>
    <rPh sb="3" eb="5">
      <t>リョウキン</t>
    </rPh>
    <rPh sb="5" eb="7">
      <t>タンカ</t>
    </rPh>
    <phoneticPr fontId="2"/>
  </si>
  <si>
    <t>単価
（円/kVA･月）</t>
    <rPh sb="0" eb="2">
      <t>タンカ</t>
    </rPh>
    <rPh sb="4" eb="5">
      <t>エン</t>
    </rPh>
    <rPh sb="10" eb="11">
      <t>ツキ</t>
    </rPh>
    <phoneticPr fontId="3"/>
  </si>
  <si>
    <t>小計Ａ
（円）</t>
    <rPh sb="0" eb="2">
      <t>ショウケイ</t>
    </rPh>
    <rPh sb="5" eb="6">
      <t>エン</t>
    </rPh>
    <phoneticPr fontId="3"/>
  </si>
  <si>
    <t>計
（円）</t>
    <rPh sb="0" eb="1">
      <t>ケイ</t>
    </rPh>
    <rPh sb="3" eb="4">
      <t>エン</t>
    </rPh>
    <phoneticPr fontId="3"/>
  </si>
  <si>
    <t>小計B
（円）</t>
    <rPh sb="0" eb="2">
      <t>ショウケイ</t>
    </rPh>
    <rPh sb="5" eb="6">
      <t>エン</t>
    </rPh>
    <phoneticPr fontId="2"/>
  </si>
  <si>
    <t>合計
Ｃ
（A+B）
（円/税込）</t>
    <rPh sb="0" eb="2">
      <t>ゴウケイ</t>
    </rPh>
    <rPh sb="12" eb="13">
      <t>エン</t>
    </rPh>
    <rPh sb="14" eb="15">
      <t>ゼイ</t>
    </rPh>
    <rPh sb="15" eb="16">
      <t>コミ</t>
    </rPh>
    <phoneticPr fontId="3"/>
  </si>
  <si>
    <t>合計
Ｄ
（Ｃ÷1.1）
（円/税抜）</t>
    <rPh sb="0" eb="2">
      <t>ゴウケイ</t>
    </rPh>
    <rPh sb="14" eb="15">
      <t>エン</t>
    </rPh>
    <rPh sb="16" eb="17">
      <t>ゼイ</t>
    </rPh>
    <rPh sb="17" eb="18">
      <t>ヌ</t>
    </rPh>
    <phoneticPr fontId="3"/>
  </si>
  <si>
    <t>力率割引
（185－90）％</t>
    <rPh sb="0" eb="2">
      <t>リキリツ</t>
    </rPh>
    <rPh sb="2" eb="4">
      <t>ワリビキ</t>
    </rPh>
    <phoneticPr fontId="2"/>
  </si>
  <si>
    <t>合計
Ｃ
（A+B）
（円/税込）</t>
    <rPh sb="0" eb="2">
      <t>ゴウケイ</t>
    </rPh>
    <rPh sb="15" eb="17">
      <t>ゼイコ</t>
    </rPh>
    <phoneticPr fontId="2"/>
  </si>
  <si>
    <t>合計
Ｄ
（Ｃ÷1.1）
（円/税抜）</t>
    <rPh sb="0" eb="2">
      <t>ゴウケイ</t>
    </rPh>
    <rPh sb="17" eb="19">
      <t>ゼイヌキ</t>
    </rPh>
    <phoneticPr fontId="2"/>
  </si>
  <si>
    <t>小計 B 
（b1+b2）
(円)</t>
    <rPh sb="0" eb="2">
      <t>ショウケイ</t>
    </rPh>
    <rPh sb="15" eb="16">
      <t>エン</t>
    </rPh>
    <phoneticPr fontId="2"/>
  </si>
  <si>
    <t>小計 Ａ
（円）</t>
    <rPh sb="0" eb="2">
      <t>ショウケイ</t>
    </rPh>
    <rPh sb="6" eb="7">
      <t>エン</t>
    </rPh>
    <phoneticPr fontId="3"/>
  </si>
  <si>
    <t>イ</t>
    <phoneticPr fontId="2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</si>
  <si>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2"/>
  </si>
  <si>
    <t>２　右上の太枠内に入札単価（税込）を記入すること。入札単価は小数点以下第2位まで記入する。　　</t>
    <phoneticPr fontId="10"/>
  </si>
  <si>
    <t>４　電力量料金単価には、燃料費調整単価及び再生可能エネルギー発電促進賦課金単価を含まないこと。</t>
    <rPh sb="7" eb="9">
      <t>タンカ</t>
    </rPh>
    <rPh sb="17" eb="19">
      <t>タンカ</t>
    </rPh>
    <phoneticPr fontId="10"/>
  </si>
  <si>
    <t>１　入札金額算定書は入札書に添付し、入札書に使用する印鑑で入札書と割印を行うこと。</t>
    <phoneticPr fontId="10"/>
  </si>
  <si>
    <r>
      <t>３　入札金額算定書（従量電灯Ｃ）の太枠内</t>
    </r>
    <r>
      <rPr>
        <b/>
        <sz val="11"/>
        <color theme="1"/>
        <rFont val="游ゴシック"/>
        <family val="3"/>
        <charset val="128"/>
        <scheme val="minor"/>
      </rPr>
      <t>ア</t>
    </r>
    <r>
      <rPr>
        <sz val="11"/>
        <color theme="1"/>
        <rFont val="游ゴシック"/>
        <family val="3"/>
        <charset val="128"/>
        <scheme val="minor"/>
      </rPr>
      <t>と入札金額算定書（低圧電力）の太枠内</t>
    </r>
    <r>
      <rPr>
        <b/>
        <sz val="11"/>
        <color theme="1"/>
        <rFont val="游ゴシック"/>
        <family val="3"/>
        <charset val="128"/>
        <scheme val="minor"/>
      </rPr>
      <t>イ</t>
    </r>
    <r>
      <rPr>
        <sz val="11"/>
        <color theme="1"/>
        <rFont val="游ゴシック"/>
        <family val="3"/>
        <charset val="128"/>
        <scheme val="minor"/>
      </rPr>
      <t>の合計金額（税抜）を入札書に記載すること。</t>
    </r>
    <rPh sb="10" eb="12">
      <t>ジュウリョウ</t>
    </rPh>
    <rPh sb="12" eb="14">
      <t>デントウ</t>
    </rPh>
    <rPh sb="22" eb="29">
      <t>ニュウサツキンガクサンテイショ</t>
    </rPh>
    <rPh sb="30" eb="32">
      <t>テイアツ</t>
    </rPh>
    <rPh sb="32" eb="34">
      <t>デンリョク</t>
    </rPh>
    <rPh sb="36" eb="38">
      <t>フトワク</t>
    </rPh>
    <rPh sb="38" eb="39">
      <t>ナイ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</si>
</sst>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0_ "/>
    <numFmt numFmtId="178" formatCode="0.00_ "/>
    <numFmt numFmtId="179" formatCode="#,##0.00_);[Red]\(#,##0.00\)"/>
    <numFmt numFmtId="180" formatCode="#,###"/>
  </numFmts>
  <fonts count="1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30">
    <xf numFmtId="0" fontId="0" fillId="0" borderId="0" xfId="0"/>
    <xf numFmtId="0" fontId="4" fillId="0" borderId="0" xfId="0" applyFont="1"/>
    <xf numFmtId="0" fontId="4" fillId="0" borderId="12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55" fontId="5" fillId="0" borderId="7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shrinkToFit="1"/>
    </xf>
    <xf numFmtId="0" fontId="5" fillId="0" borderId="12" xfId="1" applyFont="1" applyFill="1" applyBorder="1" applyAlignment="1">
      <alignment horizontal="center" vertical="center"/>
    </xf>
    <xf numFmtId="177" fontId="4" fillId="0" borderId="29" xfId="1" applyNumberFormat="1" applyFont="1" applyFill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176" fontId="5" fillId="0" borderId="35" xfId="1" applyNumberFormat="1" applyFont="1" applyFill="1" applyBorder="1" applyAlignment="1">
      <alignment vertical="center" shrinkToFit="1"/>
    </xf>
    <xf numFmtId="177" fontId="5" fillId="0" borderId="12" xfId="1" applyNumberFormat="1" applyFont="1" applyBorder="1" applyAlignment="1">
      <alignment vertical="center"/>
    </xf>
    <xf numFmtId="176" fontId="5" fillId="0" borderId="12" xfId="1" applyNumberFormat="1" applyFont="1" applyFill="1" applyBorder="1" applyAlignment="1">
      <alignment vertical="center" shrinkToFit="1"/>
    </xf>
    <xf numFmtId="176" fontId="5" fillId="0" borderId="36" xfId="1" applyNumberFormat="1" applyFont="1" applyFill="1" applyBorder="1" applyAlignment="1">
      <alignment vertical="center" shrinkToFit="1"/>
    </xf>
    <xf numFmtId="176" fontId="5" fillId="0" borderId="25" xfId="1" applyNumberFormat="1" applyFont="1" applyFill="1" applyBorder="1" applyAlignment="1">
      <alignment vertical="center" shrinkToFit="1"/>
    </xf>
    <xf numFmtId="0" fontId="5" fillId="0" borderId="37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38" xfId="1" applyNumberFormat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8" fontId="5" fillId="0" borderId="34" xfId="1" applyNumberFormat="1" applyFont="1" applyBorder="1" applyAlignment="1">
      <alignment vertical="center"/>
    </xf>
    <xf numFmtId="177" fontId="5" fillId="0" borderId="34" xfId="1" applyNumberFormat="1" applyFont="1" applyBorder="1" applyAlignment="1">
      <alignment vertical="center"/>
    </xf>
    <xf numFmtId="177" fontId="5" fillId="0" borderId="41" xfId="1" applyNumberFormat="1" applyFont="1" applyBorder="1" applyAlignment="1">
      <alignment vertical="center"/>
    </xf>
    <xf numFmtId="177" fontId="5" fillId="0" borderId="35" xfId="1" applyNumberFormat="1" applyFont="1" applyFill="1" applyBorder="1" applyAlignment="1">
      <alignment vertical="center" shrinkToFit="1"/>
    </xf>
    <xf numFmtId="177" fontId="5" fillId="0" borderId="45" xfId="1" applyNumberFormat="1" applyFont="1" applyFill="1" applyBorder="1" applyAlignment="1">
      <alignment vertical="center" shrinkToFit="1"/>
    </xf>
    <xf numFmtId="176" fontId="5" fillId="0" borderId="37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6" fontId="5" fillId="0" borderId="52" xfId="1" applyNumberFormat="1" applyFont="1" applyBorder="1" applyAlignment="1">
      <alignment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176" fontId="5" fillId="0" borderId="12" xfId="1" applyNumberFormat="1" applyFont="1" applyFill="1" applyBorder="1" applyAlignment="1">
      <alignment vertical="center"/>
    </xf>
    <xf numFmtId="176" fontId="5" fillId="0" borderId="34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horizontal="center" vertical="center"/>
    </xf>
    <xf numFmtId="177" fontId="5" fillId="0" borderId="12" xfId="1" applyNumberFormat="1" applyFont="1" applyFill="1" applyBorder="1" applyAlignment="1">
      <alignment horizontal="center" vertical="center"/>
    </xf>
    <xf numFmtId="177" fontId="5" fillId="0" borderId="12" xfId="1" applyNumberFormat="1" applyFont="1" applyFill="1" applyBorder="1" applyAlignment="1">
      <alignment vertical="center"/>
    </xf>
    <xf numFmtId="177" fontId="7" fillId="0" borderId="12" xfId="1" applyNumberFormat="1" applyFont="1" applyFill="1" applyBorder="1" applyAlignment="1">
      <alignment vertical="center"/>
    </xf>
    <xf numFmtId="179" fontId="4" fillId="0" borderId="8" xfId="0" applyNumberFormat="1" applyFont="1" applyBorder="1"/>
    <xf numFmtId="176" fontId="5" fillId="0" borderId="34" xfId="1" applyNumberFormat="1" applyFont="1" applyFill="1" applyBorder="1" applyAlignment="1">
      <alignment horizontal="center" vertical="center"/>
    </xf>
    <xf numFmtId="177" fontId="5" fillId="0" borderId="34" xfId="1" applyNumberFormat="1" applyFont="1" applyFill="1" applyBorder="1" applyAlignment="1">
      <alignment horizontal="center" vertical="center"/>
    </xf>
    <xf numFmtId="177" fontId="5" fillId="0" borderId="25" xfId="1" applyNumberFormat="1" applyFont="1" applyFill="1" applyBorder="1" applyAlignment="1">
      <alignment vertical="center"/>
    </xf>
    <xf numFmtId="177" fontId="7" fillId="0" borderId="25" xfId="1" applyNumberFormat="1" applyFont="1" applyFill="1" applyBorder="1" applyAlignment="1">
      <alignment vertical="center"/>
    </xf>
    <xf numFmtId="179" fontId="4" fillId="0" borderId="26" xfId="0" applyNumberFormat="1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0" xfId="0" applyFont="1" applyBorder="1" applyAlignment="1"/>
    <xf numFmtId="0" fontId="8" fillId="0" borderId="0" xfId="0" applyFont="1"/>
    <xf numFmtId="176" fontId="5" fillId="0" borderId="54" xfId="1" applyNumberFormat="1" applyFont="1" applyBorder="1" applyAlignment="1">
      <alignment vertical="center"/>
    </xf>
    <xf numFmtId="180" fontId="5" fillId="0" borderId="0" xfId="2" applyNumberFormat="1" applyFont="1" applyBorder="1" applyAlignment="1" applyProtection="1">
      <alignment vertical="center" shrinkToFit="1"/>
    </xf>
    <xf numFmtId="176" fontId="5" fillId="0" borderId="55" xfId="1" applyNumberFormat="1" applyFont="1" applyBorder="1" applyAlignment="1">
      <alignment vertical="center"/>
    </xf>
    <xf numFmtId="176" fontId="5" fillId="0" borderId="48" xfId="1" applyNumberFormat="1" applyFont="1" applyBorder="1" applyAlignment="1">
      <alignment vertical="center"/>
    </xf>
    <xf numFmtId="176" fontId="5" fillId="0" borderId="47" xfId="1" applyNumberFormat="1" applyFont="1" applyBorder="1" applyAlignment="1">
      <alignment vertical="center"/>
    </xf>
    <xf numFmtId="176" fontId="4" fillId="0" borderId="56" xfId="0" applyNumberFormat="1" applyFont="1" applyBorder="1"/>
    <xf numFmtId="176" fontId="5" fillId="0" borderId="53" xfId="1" applyNumberFormat="1" applyFont="1" applyBorder="1" applyAlignment="1">
      <alignment vertical="center"/>
    </xf>
    <xf numFmtId="176" fontId="5" fillId="0" borderId="50" xfId="1" applyNumberFormat="1" applyFont="1" applyBorder="1" applyAlignment="1">
      <alignment vertical="center"/>
    </xf>
    <xf numFmtId="176" fontId="4" fillId="0" borderId="52" xfId="0" applyNumberFormat="1" applyFont="1" applyBorder="1"/>
    <xf numFmtId="0" fontId="5" fillId="0" borderId="40" xfId="1" applyFont="1" applyBorder="1" applyAlignment="1">
      <alignment vertical="center"/>
    </xf>
    <xf numFmtId="177" fontId="5" fillId="0" borderId="57" xfId="1" applyNumberFormat="1" applyFont="1" applyBorder="1" applyAlignment="1">
      <alignment vertical="center"/>
    </xf>
    <xf numFmtId="177" fontId="5" fillId="0" borderId="58" xfId="1" applyNumberFormat="1" applyFont="1" applyBorder="1" applyAlignment="1">
      <alignment vertical="center"/>
    </xf>
    <xf numFmtId="55" fontId="5" fillId="0" borderId="7" xfId="1" applyNumberFormat="1" applyFont="1" applyBorder="1" applyAlignment="1">
      <alignment horizontal="center" vertical="center"/>
    </xf>
    <xf numFmtId="55" fontId="5" fillId="0" borderId="42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77" fontId="5" fillId="0" borderId="29" xfId="1" applyNumberFormat="1" applyFont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177" fontId="4" fillId="0" borderId="8" xfId="1" applyNumberFormat="1" applyFont="1" applyFill="1" applyBorder="1" applyAlignment="1">
      <alignment horizontal="center" vertical="center"/>
    </xf>
    <xf numFmtId="176" fontId="5" fillId="0" borderId="46" xfId="1" applyNumberFormat="1" applyFont="1" applyBorder="1" applyAlignment="1">
      <alignment horizontal="center" vertical="center"/>
    </xf>
    <xf numFmtId="176" fontId="5" fillId="0" borderId="47" xfId="1" applyNumberFormat="1" applyFont="1" applyBorder="1" applyAlignment="1">
      <alignment horizontal="center" vertical="center"/>
    </xf>
    <xf numFmtId="176" fontId="5" fillId="0" borderId="48" xfId="1" applyNumberFormat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176" fontId="5" fillId="0" borderId="34" xfId="1" applyNumberFormat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176" fontId="5" fillId="0" borderId="50" xfId="2" applyNumberFormat="1" applyFont="1" applyBorder="1" applyAlignment="1" applyProtection="1">
      <alignment horizontal="center" vertical="center" shrinkToFit="1"/>
    </xf>
    <xf numFmtId="176" fontId="5" fillId="0" borderId="51" xfId="2" applyNumberFormat="1" applyFont="1" applyBorder="1" applyAlignment="1" applyProtection="1">
      <alignment horizontal="center" vertical="center" shrinkToFit="1"/>
    </xf>
    <xf numFmtId="176" fontId="5" fillId="0" borderId="6" xfId="2" applyNumberFormat="1" applyFont="1" applyBorder="1" applyAlignment="1" applyProtection="1">
      <alignment horizontal="center" vertical="center" shrinkToFit="1"/>
    </xf>
    <xf numFmtId="177" fontId="4" fillId="0" borderId="43" xfId="1" applyNumberFormat="1" applyFont="1" applyFill="1" applyBorder="1" applyAlignment="1">
      <alignment horizontal="center" vertical="center"/>
    </xf>
    <xf numFmtId="176" fontId="5" fillId="0" borderId="49" xfId="1" applyNumberFormat="1" applyFont="1" applyBorder="1" applyAlignment="1">
      <alignment horizontal="center" vertical="center"/>
    </xf>
    <xf numFmtId="177" fontId="5" fillId="0" borderId="33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78" fontId="4" fillId="2" borderId="21" xfId="0" applyNumberFormat="1" applyFont="1" applyFill="1" applyBorder="1" applyAlignment="1">
      <alignment horizontal="center" vertical="center"/>
    </xf>
    <xf numFmtId="178" fontId="4" fillId="2" borderId="2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1" xfId="0" applyFont="1" applyBorder="1" applyAlignment="1">
      <alignment horizontal="center"/>
    </xf>
    <xf numFmtId="0" fontId="4" fillId="0" borderId="44" xfId="0" applyFont="1" applyBorder="1" applyAlignment="1">
      <alignment horizontal="center" wrapText="1"/>
    </xf>
    <xf numFmtId="0" fontId="4" fillId="0" borderId="47" xfId="0" applyFont="1" applyBorder="1" applyAlignment="1">
      <alignment horizont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view="pageBreakPreview" zoomScaleNormal="100" zoomScaleSheetLayoutView="100" workbookViewId="0">
      <selection activeCell="D4" sqref="D4"/>
    </sheetView>
  </sheetViews>
  <sheetFormatPr defaultRowHeight="18" x14ac:dyDescent="0.45"/>
  <cols>
    <col min="1" max="1" width="11.09765625" style="1" bestFit="1" customWidth="1"/>
    <col min="2" max="2" width="8.8984375" style="1" bestFit="1" customWidth="1"/>
    <col min="3" max="3" width="14.5" style="1" customWidth="1"/>
    <col min="4" max="4" width="9.8984375" style="1" bestFit="1" customWidth="1"/>
    <col min="5" max="5" width="14.69921875" style="1" customWidth="1"/>
    <col min="6" max="6" width="8.8984375" style="1" bestFit="1" customWidth="1"/>
    <col min="7" max="7" width="11.8984375" style="1" customWidth="1"/>
    <col min="8" max="9" width="9.8984375" style="1" bestFit="1" customWidth="1"/>
    <col min="10" max="11" width="10.59765625" style="1" customWidth="1"/>
    <col min="12" max="12" width="2.19921875" style="1" customWidth="1"/>
    <col min="13" max="16384" width="8.796875" style="1"/>
  </cols>
  <sheetData>
    <row r="1" spans="1:11" ht="18.600000000000001" thickBot="1" x14ac:dyDescent="0.5">
      <c r="A1" s="50" t="s">
        <v>15</v>
      </c>
    </row>
    <row r="2" spans="1:11" ht="18.600000000000001" thickBot="1" x14ac:dyDescent="0.5">
      <c r="C2" s="49"/>
      <c r="D2" s="49"/>
      <c r="E2" s="89" t="s">
        <v>28</v>
      </c>
      <c r="F2" s="90"/>
      <c r="G2" s="90"/>
      <c r="H2" s="90" t="s">
        <v>7</v>
      </c>
      <c r="I2" s="90"/>
      <c r="J2" s="100" t="s">
        <v>11</v>
      </c>
      <c r="K2" s="101"/>
    </row>
    <row r="3" spans="1:11" ht="18.600000000000001" thickTop="1" x14ac:dyDescent="0.45">
      <c r="C3" s="6"/>
      <c r="D3" s="6"/>
      <c r="E3" s="91" t="s">
        <v>29</v>
      </c>
      <c r="F3" s="92"/>
      <c r="G3" s="92"/>
      <c r="H3" s="96" t="s">
        <v>13</v>
      </c>
      <c r="I3" s="97"/>
      <c r="J3" s="104"/>
      <c r="K3" s="105"/>
    </row>
    <row r="4" spans="1:11" x14ac:dyDescent="0.45">
      <c r="C4" s="6"/>
      <c r="D4" s="6"/>
      <c r="E4" s="91" t="s">
        <v>30</v>
      </c>
      <c r="F4" s="93" t="s">
        <v>17</v>
      </c>
      <c r="G4" s="93"/>
      <c r="H4" s="96" t="s">
        <v>12</v>
      </c>
      <c r="I4" s="97"/>
      <c r="J4" s="106"/>
      <c r="K4" s="107"/>
    </row>
    <row r="5" spans="1:11" x14ac:dyDescent="0.45">
      <c r="C5" s="6"/>
      <c r="D5" s="6"/>
      <c r="E5" s="91"/>
      <c r="F5" s="93" t="s">
        <v>6</v>
      </c>
      <c r="G5" s="93"/>
      <c r="H5" s="96" t="s">
        <v>12</v>
      </c>
      <c r="I5" s="97"/>
      <c r="J5" s="108"/>
      <c r="K5" s="109"/>
    </row>
    <row r="6" spans="1:11" ht="18.600000000000001" thickBot="1" x14ac:dyDescent="0.5">
      <c r="C6" s="6"/>
      <c r="D6" s="6"/>
      <c r="E6" s="95"/>
      <c r="F6" s="94" t="s">
        <v>16</v>
      </c>
      <c r="G6" s="94"/>
      <c r="H6" s="98" t="s">
        <v>12</v>
      </c>
      <c r="I6" s="99"/>
      <c r="J6" s="110"/>
      <c r="K6" s="111"/>
    </row>
    <row r="7" spans="1:11" ht="18.600000000000001" thickBot="1" x14ac:dyDescent="0.5"/>
    <row r="8" spans="1:11" x14ac:dyDescent="0.45">
      <c r="A8" s="65" t="s">
        <v>0</v>
      </c>
      <c r="B8" s="67" t="s">
        <v>14</v>
      </c>
      <c r="C8" s="67"/>
      <c r="D8" s="68"/>
      <c r="E8" s="78" t="s">
        <v>1</v>
      </c>
      <c r="F8" s="79"/>
      <c r="G8" s="79"/>
      <c r="H8" s="79"/>
      <c r="I8" s="80"/>
      <c r="J8" s="69" t="s">
        <v>35</v>
      </c>
      <c r="K8" s="102" t="s">
        <v>36</v>
      </c>
    </row>
    <row r="9" spans="1:11" ht="54" x14ac:dyDescent="0.45">
      <c r="A9" s="66"/>
      <c r="B9" s="31" t="s">
        <v>2</v>
      </c>
      <c r="C9" s="31" t="s">
        <v>31</v>
      </c>
      <c r="D9" s="32" t="s">
        <v>32</v>
      </c>
      <c r="E9" s="33" t="s">
        <v>3</v>
      </c>
      <c r="F9" s="31" t="s">
        <v>4</v>
      </c>
      <c r="G9" s="31" t="s">
        <v>5</v>
      </c>
      <c r="H9" s="31" t="s">
        <v>33</v>
      </c>
      <c r="I9" s="34" t="s">
        <v>34</v>
      </c>
      <c r="J9" s="70"/>
      <c r="K9" s="103"/>
    </row>
    <row r="10" spans="1:11" x14ac:dyDescent="0.45">
      <c r="A10" s="63">
        <v>46113</v>
      </c>
      <c r="B10" s="72">
        <v>35</v>
      </c>
      <c r="C10" s="73">
        <f>J3</f>
        <v>0</v>
      </c>
      <c r="D10" s="74">
        <f>B10*C10</f>
        <v>0</v>
      </c>
      <c r="E10" s="26" t="s">
        <v>17</v>
      </c>
      <c r="F10" s="35">
        <v>120</v>
      </c>
      <c r="G10" s="22">
        <f>J4</f>
        <v>0</v>
      </c>
      <c r="H10" s="13">
        <f t="shared" ref="H10:H45" si="0">F10*G10</f>
        <v>0</v>
      </c>
      <c r="I10" s="71">
        <f>H10+H11+H12</f>
        <v>0</v>
      </c>
      <c r="J10" s="75">
        <f>ROUNDDOWN(D10+I10,0)</f>
        <v>0</v>
      </c>
      <c r="K10" s="83">
        <f>IF((J10)/1.1&lt;0,"",(J10)/1.1)</f>
        <v>0</v>
      </c>
    </row>
    <row r="11" spans="1:11" x14ac:dyDescent="0.45">
      <c r="A11" s="63"/>
      <c r="B11" s="72"/>
      <c r="C11" s="73"/>
      <c r="D11" s="74"/>
      <c r="E11" s="26" t="s">
        <v>6</v>
      </c>
      <c r="F11" s="35">
        <v>180</v>
      </c>
      <c r="G11" s="22">
        <f>J5</f>
        <v>0</v>
      </c>
      <c r="H11" s="13">
        <f t="shared" si="0"/>
        <v>0</v>
      </c>
      <c r="I11" s="71"/>
      <c r="J11" s="76"/>
      <c r="K11" s="84"/>
    </row>
    <row r="12" spans="1:11" x14ac:dyDescent="0.45">
      <c r="A12" s="63"/>
      <c r="B12" s="72"/>
      <c r="C12" s="73"/>
      <c r="D12" s="74"/>
      <c r="E12" s="26" t="s">
        <v>16</v>
      </c>
      <c r="F12" s="35">
        <v>600</v>
      </c>
      <c r="G12" s="22">
        <f>J6</f>
        <v>0</v>
      </c>
      <c r="H12" s="13">
        <f t="shared" si="0"/>
        <v>0</v>
      </c>
      <c r="I12" s="71"/>
      <c r="J12" s="77"/>
      <c r="K12" s="85"/>
    </row>
    <row r="13" spans="1:11" x14ac:dyDescent="0.45">
      <c r="A13" s="63">
        <v>46143</v>
      </c>
      <c r="B13" s="72">
        <f>$B$10</f>
        <v>35</v>
      </c>
      <c r="C13" s="73">
        <f>$C$10</f>
        <v>0</v>
      </c>
      <c r="D13" s="74">
        <f>B13*C13</f>
        <v>0</v>
      </c>
      <c r="E13" s="26" t="s">
        <v>17</v>
      </c>
      <c r="F13" s="35">
        <v>120</v>
      </c>
      <c r="G13" s="22">
        <f>$G$10</f>
        <v>0</v>
      </c>
      <c r="H13" s="13">
        <f t="shared" si="0"/>
        <v>0</v>
      </c>
      <c r="I13" s="71">
        <f>H13+H14+H15</f>
        <v>0</v>
      </c>
      <c r="J13" s="75">
        <f>ROUNDDOWN(D13+I13,0)</f>
        <v>0</v>
      </c>
      <c r="K13" s="83">
        <f>IF((J13)/1.1&lt;0,"",(J13)/1.1)</f>
        <v>0</v>
      </c>
    </row>
    <row r="14" spans="1:11" x14ac:dyDescent="0.45">
      <c r="A14" s="63"/>
      <c r="B14" s="72"/>
      <c r="C14" s="73"/>
      <c r="D14" s="74"/>
      <c r="E14" s="26" t="s">
        <v>6</v>
      </c>
      <c r="F14" s="35">
        <v>180</v>
      </c>
      <c r="G14" s="22">
        <f>$G$11</f>
        <v>0</v>
      </c>
      <c r="H14" s="13">
        <f t="shared" si="0"/>
        <v>0</v>
      </c>
      <c r="I14" s="71"/>
      <c r="J14" s="76"/>
      <c r="K14" s="84"/>
    </row>
    <row r="15" spans="1:11" x14ac:dyDescent="0.45">
      <c r="A15" s="63"/>
      <c r="B15" s="72"/>
      <c r="C15" s="73"/>
      <c r="D15" s="74"/>
      <c r="E15" s="26" t="s">
        <v>16</v>
      </c>
      <c r="F15" s="35">
        <v>1100</v>
      </c>
      <c r="G15" s="22">
        <f>$G$12</f>
        <v>0</v>
      </c>
      <c r="H15" s="13">
        <f t="shared" si="0"/>
        <v>0</v>
      </c>
      <c r="I15" s="71"/>
      <c r="J15" s="77"/>
      <c r="K15" s="85"/>
    </row>
    <row r="16" spans="1:11" x14ac:dyDescent="0.45">
      <c r="A16" s="63">
        <v>46174</v>
      </c>
      <c r="B16" s="72">
        <f>$B$10</f>
        <v>35</v>
      </c>
      <c r="C16" s="73">
        <f>$C$10</f>
        <v>0</v>
      </c>
      <c r="D16" s="74">
        <f>B16*C16</f>
        <v>0</v>
      </c>
      <c r="E16" s="26" t="s">
        <v>17</v>
      </c>
      <c r="F16" s="35">
        <v>120</v>
      </c>
      <c r="G16" s="22">
        <f>$G$10</f>
        <v>0</v>
      </c>
      <c r="H16" s="13">
        <f t="shared" si="0"/>
        <v>0</v>
      </c>
      <c r="I16" s="71">
        <f>H16+H17+H18</f>
        <v>0</v>
      </c>
      <c r="J16" s="75">
        <f>ROUNDDOWN(D16+I16,0)</f>
        <v>0</v>
      </c>
      <c r="K16" s="83">
        <f>IF((J16)/1.1&lt;0,"",(J16)/1.1)</f>
        <v>0</v>
      </c>
    </row>
    <row r="17" spans="1:11" x14ac:dyDescent="0.45">
      <c r="A17" s="63"/>
      <c r="B17" s="72"/>
      <c r="C17" s="73"/>
      <c r="D17" s="74"/>
      <c r="E17" s="26" t="s">
        <v>6</v>
      </c>
      <c r="F17" s="35">
        <v>180</v>
      </c>
      <c r="G17" s="22">
        <f>$G$11</f>
        <v>0</v>
      </c>
      <c r="H17" s="13">
        <f t="shared" si="0"/>
        <v>0</v>
      </c>
      <c r="I17" s="71"/>
      <c r="J17" s="76"/>
      <c r="K17" s="84"/>
    </row>
    <row r="18" spans="1:11" x14ac:dyDescent="0.45">
      <c r="A18" s="63"/>
      <c r="B18" s="72"/>
      <c r="C18" s="73"/>
      <c r="D18" s="74"/>
      <c r="E18" s="26" t="s">
        <v>16</v>
      </c>
      <c r="F18" s="35">
        <v>900</v>
      </c>
      <c r="G18" s="22">
        <f>$G$12</f>
        <v>0</v>
      </c>
      <c r="H18" s="13">
        <f t="shared" si="0"/>
        <v>0</v>
      </c>
      <c r="I18" s="71"/>
      <c r="J18" s="77"/>
      <c r="K18" s="85"/>
    </row>
    <row r="19" spans="1:11" x14ac:dyDescent="0.45">
      <c r="A19" s="63">
        <v>46204</v>
      </c>
      <c r="B19" s="72">
        <f>$B$10</f>
        <v>35</v>
      </c>
      <c r="C19" s="73">
        <f>$C$10</f>
        <v>0</v>
      </c>
      <c r="D19" s="74">
        <f>B19*C19</f>
        <v>0</v>
      </c>
      <c r="E19" s="26" t="s">
        <v>17</v>
      </c>
      <c r="F19" s="35">
        <v>120</v>
      </c>
      <c r="G19" s="22">
        <f>$G$10</f>
        <v>0</v>
      </c>
      <c r="H19" s="13">
        <f t="shared" si="0"/>
        <v>0</v>
      </c>
      <c r="I19" s="71">
        <f>H19+H20+H21</f>
        <v>0</v>
      </c>
      <c r="J19" s="75">
        <f>ROUNDDOWN(D19+I19,0)</f>
        <v>0</v>
      </c>
      <c r="K19" s="83">
        <f>IF((J19)/1.1&lt;0,"",(J19)/1.1)</f>
        <v>0</v>
      </c>
    </row>
    <row r="20" spans="1:11" x14ac:dyDescent="0.45">
      <c r="A20" s="63"/>
      <c r="B20" s="72"/>
      <c r="C20" s="73"/>
      <c r="D20" s="74"/>
      <c r="E20" s="26" t="s">
        <v>6</v>
      </c>
      <c r="F20" s="35">
        <v>180</v>
      </c>
      <c r="G20" s="22">
        <f>$G$11</f>
        <v>0</v>
      </c>
      <c r="H20" s="13">
        <f t="shared" si="0"/>
        <v>0</v>
      </c>
      <c r="I20" s="71"/>
      <c r="J20" s="76"/>
      <c r="K20" s="84"/>
    </row>
    <row r="21" spans="1:11" x14ac:dyDescent="0.45">
      <c r="A21" s="63"/>
      <c r="B21" s="72"/>
      <c r="C21" s="73"/>
      <c r="D21" s="74"/>
      <c r="E21" s="26" t="s">
        <v>16</v>
      </c>
      <c r="F21" s="35">
        <v>900</v>
      </c>
      <c r="G21" s="22">
        <f>$G$12</f>
        <v>0</v>
      </c>
      <c r="H21" s="13">
        <f t="shared" si="0"/>
        <v>0</v>
      </c>
      <c r="I21" s="71"/>
      <c r="J21" s="77"/>
      <c r="K21" s="85"/>
    </row>
    <row r="22" spans="1:11" x14ac:dyDescent="0.45">
      <c r="A22" s="63">
        <v>46235</v>
      </c>
      <c r="B22" s="72">
        <f>$B$10</f>
        <v>35</v>
      </c>
      <c r="C22" s="73">
        <f>$C$10</f>
        <v>0</v>
      </c>
      <c r="D22" s="74">
        <f>B22*C22</f>
        <v>0</v>
      </c>
      <c r="E22" s="26" t="s">
        <v>17</v>
      </c>
      <c r="F22" s="35">
        <v>120</v>
      </c>
      <c r="G22" s="22">
        <f>$G$10</f>
        <v>0</v>
      </c>
      <c r="H22" s="13">
        <f t="shared" si="0"/>
        <v>0</v>
      </c>
      <c r="I22" s="71">
        <f>H22+H23+H24</f>
        <v>0</v>
      </c>
      <c r="J22" s="75">
        <f>ROUNDDOWN(D22+I22,0)</f>
        <v>0</v>
      </c>
      <c r="K22" s="83">
        <f>IF((J22)/1.1&lt;0,"",(J22)/1.1)</f>
        <v>0</v>
      </c>
    </row>
    <row r="23" spans="1:11" x14ac:dyDescent="0.45">
      <c r="A23" s="63"/>
      <c r="B23" s="72"/>
      <c r="C23" s="73"/>
      <c r="D23" s="74"/>
      <c r="E23" s="26" t="s">
        <v>6</v>
      </c>
      <c r="F23" s="35">
        <v>180</v>
      </c>
      <c r="G23" s="22">
        <f>$G$11</f>
        <v>0</v>
      </c>
      <c r="H23" s="13">
        <f t="shared" si="0"/>
        <v>0</v>
      </c>
      <c r="I23" s="71"/>
      <c r="J23" s="76"/>
      <c r="K23" s="84"/>
    </row>
    <row r="24" spans="1:11" x14ac:dyDescent="0.45">
      <c r="A24" s="63"/>
      <c r="B24" s="72"/>
      <c r="C24" s="73"/>
      <c r="D24" s="74"/>
      <c r="E24" s="26" t="s">
        <v>16</v>
      </c>
      <c r="F24" s="35">
        <v>2100</v>
      </c>
      <c r="G24" s="22">
        <f>$G$12</f>
        <v>0</v>
      </c>
      <c r="H24" s="13">
        <f t="shared" si="0"/>
        <v>0</v>
      </c>
      <c r="I24" s="71"/>
      <c r="J24" s="77"/>
      <c r="K24" s="85"/>
    </row>
    <row r="25" spans="1:11" x14ac:dyDescent="0.45">
      <c r="A25" s="63">
        <v>46266</v>
      </c>
      <c r="B25" s="72">
        <f>$B$10</f>
        <v>35</v>
      </c>
      <c r="C25" s="73">
        <f>$C$10</f>
        <v>0</v>
      </c>
      <c r="D25" s="74">
        <f>B25*C25</f>
        <v>0</v>
      </c>
      <c r="E25" s="26" t="s">
        <v>17</v>
      </c>
      <c r="F25" s="35">
        <v>120</v>
      </c>
      <c r="G25" s="22">
        <f>$G$10</f>
        <v>0</v>
      </c>
      <c r="H25" s="13">
        <f t="shared" si="0"/>
        <v>0</v>
      </c>
      <c r="I25" s="71">
        <f>H25+H26+H27</f>
        <v>0</v>
      </c>
      <c r="J25" s="75">
        <f>ROUNDDOWN(D25+I25,0)</f>
        <v>0</v>
      </c>
      <c r="K25" s="83">
        <f>IF((J25)/1.1&lt;0,"",(J25)/1.1)</f>
        <v>0</v>
      </c>
    </row>
    <row r="26" spans="1:11" x14ac:dyDescent="0.45">
      <c r="A26" s="63"/>
      <c r="B26" s="72"/>
      <c r="C26" s="73"/>
      <c r="D26" s="74"/>
      <c r="E26" s="26" t="s">
        <v>6</v>
      </c>
      <c r="F26" s="35">
        <v>180</v>
      </c>
      <c r="G26" s="22">
        <f>$G$11</f>
        <v>0</v>
      </c>
      <c r="H26" s="13">
        <f t="shared" si="0"/>
        <v>0</v>
      </c>
      <c r="I26" s="71"/>
      <c r="J26" s="76"/>
      <c r="K26" s="84"/>
    </row>
    <row r="27" spans="1:11" x14ac:dyDescent="0.45">
      <c r="A27" s="63"/>
      <c r="B27" s="72"/>
      <c r="C27" s="73"/>
      <c r="D27" s="74"/>
      <c r="E27" s="26" t="s">
        <v>16</v>
      </c>
      <c r="F27" s="35">
        <v>1900</v>
      </c>
      <c r="G27" s="22">
        <f>$G$12</f>
        <v>0</v>
      </c>
      <c r="H27" s="13">
        <f t="shared" si="0"/>
        <v>0</v>
      </c>
      <c r="I27" s="71"/>
      <c r="J27" s="77"/>
      <c r="K27" s="85"/>
    </row>
    <row r="28" spans="1:11" x14ac:dyDescent="0.45">
      <c r="A28" s="63">
        <v>46296</v>
      </c>
      <c r="B28" s="72">
        <f>$B$10</f>
        <v>35</v>
      </c>
      <c r="C28" s="73">
        <f>$C$10</f>
        <v>0</v>
      </c>
      <c r="D28" s="74">
        <f>B28*C28</f>
        <v>0</v>
      </c>
      <c r="E28" s="26" t="s">
        <v>17</v>
      </c>
      <c r="F28" s="35">
        <v>120</v>
      </c>
      <c r="G28" s="22">
        <f>$G$10</f>
        <v>0</v>
      </c>
      <c r="H28" s="13">
        <f t="shared" si="0"/>
        <v>0</v>
      </c>
      <c r="I28" s="71">
        <f>H28+H29+H30</f>
        <v>0</v>
      </c>
      <c r="J28" s="75">
        <f>ROUNDDOWN(D28+I28,0)</f>
        <v>0</v>
      </c>
      <c r="K28" s="83">
        <f>IF((J28)/1.1&lt;0,"",(J28)/1.1)</f>
        <v>0</v>
      </c>
    </row>
    <row r="29" spans="1:11" x14ac:dyDescent="0.45">
      <c r="A29" s="63"/>
      <c r="B29" s="72"/>
      <c r="C29" s="73"/>
      <c r="D29" s="74"/>
      <c r="E29" s="26" t="s">
        <v>6</v>
      </c>
      <c r="F29" s="35">
        <v>180</v>
      </c>
      <c r="G29" s="22">
        <f>$G$11</f>
        <v>0</v>
      </c>
      <c r="H29" s="13">
        <f t="shared" si="0"/>
        <v>0</v>
      </c>
      <c r="I29" s="71"/>
      <c r="J29" s="76"/>
      <c r="K29" s="84"/>
    </row>
    <row r="30" spans="1:11" x14ac:dyDescent="0.45">
      <c r="A30" s="63"/>
      <c r="B30" s="72"/>
      <c r="C30" s="73"/>
      <c r="D30" s="74"/>
      <c r="E30" s="26" t="s">
        <v>16</v>
      </c>
      <c r="F30" s="35">
        <v>1200</v>
      </c>
      <c r="G30" s="22">
        <f>$G$12</f>
        <v>0</v>
      </c>
      <c r="H30" s="13">
        <f t="shared" si="0"/>
        <v>0</v>
      </c>
      <c r="I30" s="71"/>
      <c r="J30" s="77"/>
      <c r="K30" s="85"/>
    </row>
    <row r="31" spans="1:11" x14ac:dyDescent="0.45">
      <c r="A31" s="63">
        <v>46327</v>
      </c>
      <c r="B31" s="72">
        <f>$B$10</f>
        <v>35</v>
      </c>
      <c r="C31" s="73">
        <f>$C$10</f>
        <v>0</v>
      </c>
      <c r="D31" s="74">
        <f>B31*C31</f>
        <v>0</v>
      </c>
      <c r="E31" s="26" t="s">
        <v>17</v>
      </c>
      <c r="F31" s="35">
        <v>120</v>
      </c>
      <c r="G31" s="22">
        <f>$G$10</f>
        <v>0</v>
      </c>
      <c r="H31" s="13">
        <f t="shared" si="0"/>
        <v>0</v>
      </c>
      <c r="I31" s="71">
        <f>H31+H32+H33</f>
        <v>0</v>
      </c>
      <c r="J31" s="75">
        <f>ROUNDDOWN(D31+I31,0)</f>
        <v>0</v>
      </c>
      <c r="K31" s="83">
        <f>IF((J31)/1.1&lt;0,"",(J31)/1.1)</f>
        <v>0</v>
      </c>
    </row>
    <row r="32" spans="1:11" x14ac:dyDescent="0.45">
      <c r="A32" s="63"/>
      <c r="B32" s="72"/>
      <c r="C32" s="73"/>
      <c r="D32" s="74"/>
      <c r="E32" s="26" t="s">
        <v>6</v>
      </c>
      <c r="F32" s="35">
        <v>180</v>
      </c>
      <c r="G32" s="22">
        <f>$G$11</f>
        <v>0</v>
      </c>
      <c r="H32" s="13">
        <f t="shared" si="0"/>
        <v>0</v>
      </c>
      <c r="I32" s="71"/>
      <c r="J32" s="76"/>
      <c r="K32" s="84"/>
    </row>
    <row r="33" spans="1:12" x14ac:dyDescent="0.45">
      <c r="A33" s="63"/>
      <c r="B33" s="72"/>
      <c r="C33" s="73"/>
      <c r="D33" s="74"/>
      <c r="E33" s="26" t="s">
        <v>16</v>
      </c>
      <c r="F33" s="35">
        <v>900</v>
      </c>
      <c r="G33" s="22">
        <f>$G$12</f>
        <v>0</v>
      </c>
      <c r="H33" s="13">
        <f t="shared" si="0"/>
        <v>0</v>
      </c>
      <c r="I33" s="71"/>
      <c r="J33" s="77"/>
      <c r="K33" s="85"/>
    </row>
    <row r="34" spans="1:12" x14ac:dyDescent="0.45">
      <c r="A34" s="63">
        <v>46357</v>
      </c>
      <c r="B34" s="72">
        <f>$B$10</f>
        <v>35</v>
      </c>
      <c r="C34" s="73">
        <f>$C$10</f>
        <v>0</v>
      </c>
      <c r="D34" s="74">
        <f>B34*C34</f>
        <v>0</v>
      </c>
      <c r="E34" s="26" t="s">
        <v>17</v>
      </c>
      <c r="F34" s="35">
        <v>120</v>
      </c>
      <c r="G34" s="22">
        <f>$G$10</f>
        <v>0</v>
      </c>
      <c r="H34" s="13">
        <f t="shared" si="0"/>
        <v>0</v>
      </c>
      <c r="I34" s="71">
        <f>H34+H35+H36</f>
        <v>0</v>
      </c>
      <c r="J34" s="75">
        <f>ROUNDDOWN(D34+I34,0)</f>
        <v>0</v>
      </c>
      <c r="K34" s="83">
        <f>IF((J34)/1.1&lt;0,"",(J34)/1.1)</f>
        <v>0</v>
      </c>
    </row>
    <row r="35" spans="1:12" x14ac:dyDescent="0.45">
      <c r="A35" s="63"/>
      <c r="B35" s="72"/>
      <c r="C35" s="73"/>
      <c r="D35" s="74"/>
      <c r="E35" s="26" t="s">
        <v>6</v>
      </c>
      <c r="F35" s="35">
        <v>180</v>
      </c>
      <c r="G35" s="22">
        <f>$G$11</f>
        <v>0</v>
      </c>
      <c r="H35" s="13">
        <f t="shared" si="0"/>
        <v>0</v>
      </c>
      <c r="I35" s="71"/>
      <c r="J35" s="76"/>
      <c r="K35" s="84"/>
    </row>
    <row r="36" spans="1:12" x14ac:dyDescent="0.45">
      <c r="A36" s="63"/>
      <c r="B36" s="72"/>
      <c r="C36" s="73"/>
      <c r="D36" s="74"/>
      <c r="E36" s="26" t="s">
        <v>16</v>
      </c>
      <c r="F36" s="35">
        <v>2200</v>
      </c>
      <c r="G36" s="22">
        <f>$G$12</f>
        <v>0</v>
      </c>
      <c r="H36" s="13">
        <f t="shared" si="0"/>
        <v>0</v>
      </c>
      <c r="I36" s="71"/>
      <c r="J36" s="77"/>
      <c r="K36" s="85"/>
    </row>
    <row r="37" spans="1:12" x14ac:dyDescent="0.45">
      <c r="A37" s="63">
        <v>46388</v>
      </c>
      <c r="B37" s="72">
        <f>$B$10</f>
        <v>35</v>
      </c>
      <c r="C37" s="73">
        <f>$C$10</f>
        <v>0</v>
      </c>
      <c r="D37" s="74">
        <f>B37*C37</f>
        <v>0</v>
      </c>
      <c r="E37" s="26" t="s">
        <v>17</v>
      </c>
      <c r="F37" s="35">
        <v>120</v>
      </c>
      <c r="G37" s="22">
        <f>$G$10</f>
        <v>0</v>
      </c>
      <c r="H37" s="13">
        <f t="shared" si="0"/>
        <v>0</v>
      </c>
      <c r="I37" s="71">
        <f>H37+H38+H39</f>
        <v>0</v>
      </c>
      <c r="J37" s="75">
        <f>ROUNDDOWN(D37+I37,0)</f>
        <v>0</v>
      </c>
      <c r="K37" s="83">
        <f>IF((J37)/1.1&lt;0,"",(J37)/1.1)</f>
        <v>0</v>
      </c>
    </row>
    <row r="38" spans="1:12" x14ac:dyDescent="0.45">
      <c r="A38" s="63"/>
      <c r="B38" s="72"/>
      <c r="C38" s="73"/>
      <c r="D38" s="74"/>
      <c r="E38" s="26" t="s">
        <v>6</v>
      </c>
      <c r="F38" s="35">
        <v>180</v>
      </c>
      <c r="G38" s="22">
        <f>$G$11</f>
        <v>0</v>
      </c>
      <c r="H38" s="13">
        <f t="shared" si="0"/>
        <v>0</v>
      </c>
      <c r="I38" s="71"/>
      <c r="J38" s="76"/>
      <c r="K38" s="84"/>
    </row>
    <row r="39" spans="1:12" x14ac:dyDescent="0.45">
      <c r="A39" s="63"/>
      <c r="B39" s="72"/>
      <c r="C39" s="73"/>
      <c r="D39" s="74"/>
      <c r="E39" s="26" t="s">
        <v>16</v>
      </c>
      <c r="F39" s="35">
        <v>3000</v>
      </c>
      <c r="G39" s="22">
        <f>$G$12</f>
        <v>0</v>
      </c>
      <c r="H39" s="13">
        <f t="shared" si="0"/>
        <v>0</v>
      </c>
      <c r="I39" s="71"/>
      <c r="J39" s="77"/>
      <c r="K39" s="85"/>
    </row>
    <row r="40" spans="1:12" x14ac:dyDescent="0.45">
      <c r="A40" s="63">
        <v>46419</v>
      </c>
      <c r="B40" s="72">
        <f>$B$10</f>
        <v>35</v>
      </c>
      <c r="C40" s="73">
        <f>$C$10</f>
        <v>0</v>
      </c>
      <c r="D40" s="74">
        <f>B40*C40</f>
        <v>0</v>
      </c>
      <c r="E40" s="26" t="s">
        <v>17</v>
      </c>
      <c r="F40" s="35">
        <v>120</v>
      </c>
      <c r="G40" s="22">
        <f>$G$10</f>
        <v>0</v>
      </c>
      <c r="H40" s="13">
        <f t="shared" si="0"/>
        <v>0</v>
      </c>
      <c r="I40" s="71">
        <f>H40+H41+H42</f>
        <v>0</v>
      </c>
      <c r="J40" s="75">
        <f>ROUNDDOWN(D40+I40,0)</f>
        <v>0</v>
      </c>
      <c r="K40" s="83">
        <f>IF((J40)/1.1&lt;0,"",(J40)/1.1)</f>
        <v>0</v>
      </c>
    </row>
    <row r="41" spans="1:12" x14ac:dyDescent="0.45">
      <c r="A41" s="63"/>
      <c r="B41" s="72"/>
      <c r="C41" s="73"/>
      <c r="D41" s="74"/>
      <c r="E41" s="26" t="s">
        <v>6</v>
      </c>
      <c r="F41" s="35">
        <v>180</v>
      </c>
      <c r="G41" s="22">
        <f>$G$11</f>
        <v>0</v>
      </c>
      <c r="H41" s="13">
        <f t="shared" si="0"/>
        <v>0</v>
      </c>
      <c r="I41" s="71"/>
      <c r="J41" s="76"/>
      <c r="K41" s="84"/>
    </row>
    <row r="42" spans="1:12" x14ac:dyDescent="0.45">
      <c r="A42" s="63"/>
      <c r="B42" s="72"/>
      <c r="C42" s="73"/>
      <c r="D42" s="74"/>
      <c r="E42" s="26" t="s">
        <v>16</v>
      </c>
      <c r="F42" s="35">
        <v>2700</v>
      </c>
      <c r="G42" s="22">
        <f>$G$12</f>
        <v>0</v>
      </c>
      <c r="H42" s="13">
        <f t="shared" si="0"/>
        <v>0</v>
      </c>
      <c r="I42" s="71"/>
      <c r="J42" s="77"/>
      <c r="K42" s="85"/>
    </row>
    <row r="43" spans="1:12" x14ac:dyDescent="0.45">
      <c r="A43" s="63">
        <v>46447</v>
      </c>
      <c r="B43" s="72">
        <f>$B$10</f>
        <v>35</v>
      </c>
      <c r="C43" s="73">
        <f>$C$10</f>
        <v>0</v>
      </c>
      <c r="D43" s="74">
        <f>B43*C43</f>
        <v>0</v>
      </c>
      <c r="E43" s="26" t="s">
        <v>17</v>
      </c>
      <c r="F43" s="35">
        <v>120</v>
      </c>
      <c r="G43" s="22">
        <f>$G$10</f>
        <v>0</v>
      </c>
      <c r="H43" s="13">
        <f t="shared" si="0"/>
        <v>0</v>
      </c>
      <c r="I43" s="71">
        <f>H43+H44+H45</f>
        <v>0</v>
      </c>
      <c r="J43" s="75">
        <f>ROUNDDOWN(D43+I43,0)</f>
        <v>0</v>
      </c>
      <c r="K43" s="83">
        <f>IF((J43)/1.1&lt;0,"",(J43)/1.1)</f>
        <v>0</v>
      </c>
    </row>
    <row r="44" spans="1:12" x14ac:dyDescent="0.45">
      <c r="A44" s="63"/>
      <c r="B44" s="72"/>
      <c r="C44" s="73"/>
      <c r="D44" s="74"/>
      <c r="E44" s="26" t="s">
        <v>6</v>
      </c>
      <c r="F44" s="35">
        <v>180</v>
      </c>
      <c r="G44" s="22">
        <f>$G$11</f>
        <v>0</v>
      </c>
      <c r="H44" s="13">
        <f t="shared" si="0"/>
        <v>0</v>
      </c>
      <c r="I44" s="71"/>
      <c r="J44" s="76"/>
      <c r="K44" s="84"/>
    </row>
    <row r="45" spans="1:12" ht="18.600000000000001" thickBot="1" x14ac:dyDescent="0.5">
      <c r="A45" s="64"/>
      <c r="B45" s="81"/>
      <c r="C45" s="82"/>
      <c r="D45" s="86"/>
      <c r="E45" s="27" t="s">
        <v>16</v>
      </c>
      <c r="F45" s="36">
        <v>3500</v>
      </c>
      <c r="G45" s="23">
        <f>$G$12</f>
        <v>0</v>
      </c>
      <c r="H45" s="24">
        <f t="shared" si="0"/>
        <v>0</v>
      </c>
      <c r="I45" s="88"/>
      <c r="J45" s="87"/>
      <c r="K45" s="84"/>
    </row>
    <row r="46" spans="1:12" ht="19.2" thickTop="1" thickBot="1" x14ac:dyDescent="0.5">
      <c r="A46" s="5" t="s">
        <v>22</v>
      </c>
      <c r="B46" s="60"/>
      <c r="C46" s="60"/>
      <c r="D46" s="61"/>
      <c r="E46" s="62"/>
      <c r="F46" s="18">
        <f>SUM(F10:F45)</f>
        <v>24600</v>
      </c>
      <c r="G46" s="20"/>
      <c r="H46" s="29"/>
      <c r="I46" s="25"/>
      <c r="J46" s="51">
        <f>SUM(J10:J45)</f>
        <v>0</v>
      </c>
      <c r="K46" s="30">
        <f>SUM(K10:K45)</f>
        <v>0</v>
      </c>
      <c r="L46" s="50" t="s">
        <v>27</v>
      </c>
    </row>
    <row r="48" spans="1:12" x14ac:dyDescent="0.45">
      <c r="A48" s="1" t="s">
        <v>43</v>
      </c>
    </row>
    <row r="49" spans="1:1" x14ac:dyDescent="0.45">
      <c r="A49" s="1" t="s">
        <v>46</v>
      </c>
    </row>
    <row r="50" spans="1:1" x14ac:dyDescent="0.45">
      <c r="A50" s="1" t="s">
        <v>44</v>
      </c>
    </row>
    <row r="51" spans="1:1" x14ac:dyDescent="0.45">
      <c r="A51" s="1" t="s">
        <v>47</v>
      </c>
    </row>
    <row r="52" spans="1:1" x14ac:dyDescent="0.45">
      <c r="A52" s="1" t="s">
        <v>45</v>
      </c>
    </row>
  </sheetData>
  <mergeCells count="105">
    <mergeCell ref="J2:K2"/>
    <mergeCell ref="K37:K39"/>
    <mergeCell ref="K40:K42"/>
    <mergeCell ref="K43:K45"/>
    <mergeCell ref="K31:K33"/>
    <mergeCell ref="K28:K30"/>
    <mergeCell ref="K8:K9"/>
    <mergeCell ref="K10:K12"/>
    <mergeCell ref="K13:K15"/>
    <mergeCell ref="K16:K18"/>
    <mergeCell ref="K19:K21"/>
    <mergeCell ref="J28:J30"/>
    <mergeCell ref="J22:J24"/>
    <mergeCell ref="J25:J27"/>
    <mergeCell ref="J3:K3"/>
    <mergeCell ref="J4:K4"/>
    <mergeCell ref="J5:K5"/>
    <mergeCell ref="J6:K6"/>
    <mergeCell ref="K22:K24"/>
    <mergeCell ref="K25:K27"/>
    <mergeCell ref="E2:G2"/>
    <mergeCell ref="E3:G3"/>
    <mergeCell ref="F4:G4"/>
    <mergeCell ref="F5:G5"/>
    <mergeCell ref="F6:G6"/>
    <mergeCell ref="E4:E6"/>
    <mergeCell ref="H2:I2"/>
    <mergeCell ref="H3:I3"/>
    <mergeCell ref="H4:I4"/>
    <mergeCell ref="H5:I5"/>
    <mergeCell ref="H6:I6"/>
    <mergeCell ref="C16:C18"/>
    <mergeCell ref="C19:C21"/>
    <mergeCell ref="C22:C24"/>
    <mergeCell ref="C25:C27"/>
    <mergeCell ref="C28:C30"/>
    <mergeCell ref="I22:I24"/>
    <mergeCell ref="I25:I27"/>
    <mergeCell ref="J16:J18"/>
    <mergeCell ref="J19:J21"/>
    <mergeCell ref="D16:D18"/>
    <mergeCell ref="D19:D21"/>
    <mergeCell ref="D22:D24"/>
    <mergeCell ref="D25:D27"/>
    <mergeCell ref="D28:D30"/>
    <mergeCell ref="I28:I30"/>
    <mergeCell ref="C31:C33"/>
    <mergeCell ref="C34:C36"/>
    <mergeCell ref="C37:C39"/>
    <mergeCell ref="C40:C42"/>
    <mergeCell ref="B43:B45"/>
    <mergeCell ref="C43:C45"/>
    <mergeCell ref="K34:K36"/>
    <mergeCell ref="J31:J33"/>
    <mergeCell ref="J34:J36"/>
    <mergeCell ref="J37:J39"/>
    <mergeCell ref="J40:J42"/>
    <mergeCell ref="D43:D45"/>
    <mergeCell ref="J43:J45"/>
    <mergeCell ref="I31:I33"/>
    <mergeCell ref="I34:I36"/>
    <mergeCell ref="I37:I39"/>
    <mergeCell ref="I40:I42"/>
    <mergeCell ref="I43:I45"/>
    <mergeCell ref="D31:D33"/>
    <mergeCell ref="D34:D36"/>
    <mergeCell ref="D37:D39"/>
    <mergeCell ref="D40:D42"/>
    <mergeCell ref="B16:B18"/>
    <mergeCell ref="B19:B21"/>
    <mergeCell ref="B22:B24"/>
    <mergeCell ref="B25:B27"/>
    <mergeCell ref="B28:B30"/>
    <mergeCell ref="A31:A33"/>
    <mergeCell ref="A34:A36"/>
    <mergeCell ref="A37:A39"/>
    <mergeCell ref="A40:A42"/>
    <mergeCell ref="B31:B33"/>
    <mergeCell ref="B34:B36"/>
    <mergeCell ref="B37:B39"/>
    <mergeCell ref="B40:B42"/>
    <mergeCell ref="A43:A45"/>
    <mergeCell ref="A16:A18"/>
    <mergeCell ref="A19:A21"/>
    <mergeCell ref="A22:A24"/>
    <mergeCell ref="A25:A27"/>
    <mergeCell ref="A28:A30"/>
    <mergeCell ref="A8:A9"/>
    <mergeCell ref="B8:D8"/>
    <mergeCell ref="J8:J9"/>
    <mergeCell ref="I10:I12"/>
    <mergeCell ref="I13:I15"/>
    <mergeCell ref="A10:A12"/>
    <mergeCell ref="A13:A15"/>
    <mergeCell ref="B10:B12"/>
    <mergeCell ref="C10:C12"/>
    <mergeCell ref="D10:D12"/>
    <mergeCell ref="B13:B15"/>
    <mergeCell ref="C13:C15"/>
    <mergeCell ref="D13:D15"/>
    <mergeCell ref="J10:J12"/>
    <mergeCell ref="J13:J15"/>
    <mergeCell ref="I16:I18"/>
    <mergeCell ref="I19:I21"/>
    <mergeCell ref="E8:I8"/>
  </mergeCells>
  <phoneticPr fontId="10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zoomScaleNormal="100" zoomScaleSheetLayoutView="100" workbookViewId="0">
      <selection activeCell="D3" sqref="D3"/>
    </sheetView>
  </sheetViews>
  <sheetFormatPr defaultRowHeight="18" x14ac:dyDescent="0.45"/>
  <cols>
    <col min="1" max="1" width="11.09765625" style="1" bestFit="1" customWidth="1"/>
    <col min="2" max="2" width="8.8984375" style="1" bestFit="1" customWidth="1"/>
    <col min="3" max="3" width="11.296875" style="1" customWidth="1"/>
    <col min="4" max="5" width="9.8984375" style="1" bestFit="1" customWidth="1"/>
    <col min="6" max="7" width="8.8984375" style="1" bestFit="1" customWidth="1"/>
    <col min="8" max="8" width="9.8984375" style="1" bestFit="1" customWidth="1"/>
    <col min="9" max="9" width="8.8984375" style="1" bestFit="1" customWidth="1"/>
    <col min="10" max="10" width="8.796875" style="1"/>
    <col min="11" max="11" width="9.8984375" style="1" bestFit="1" customWidth="1"/>
    <col min="12" max="12" width="10" style="1" customWidth="1"/>
    <col min="13" max="14" width="11.3984375" style="1" customWidth="1"/>
    <col min="15" max="15" width="2.19921875" style="1" customWidth="1"/>
    <col min="16" max="16384" width="8.796875" style="1"/>
  </cols>
  <sheetData>
    <row r="1" spans="1:16" ht="18.600000000000001" thickBot="1" x14ac:dyDescent="0.5">
      <c r="A1" s="50" t="s">
        <v>18</v>
      </c>
    </row>
    <row r="2" spans="1:16" ht="18.600000000000001" thickBot="1" x14ac:dyDescent="0.5">
      <c r="H2" s="89" t="s">
        <v>3</v>
      </c>
      <c r="I2" s="90"/>
      <c r="J2" s="90"/>
      <c r="K2" s="90" t="s">
        <v>7</v>
      </c>
      <c r="L2" s="90"/>
      <c r="M2" s="100" t="s">
        <v>26</v>
      </c>
      <c r="N2" s="101"/>
    </row>
    <row r="3" spans="1:16" ht="18.600000000000001" thickTop="1" x14ac:dyDescent="0.45">
      <c r="H3" s="91" t="s">
        <v>8</v>
      </c>
      <c r="I3" s="92"/>
      <c r="J3" s="92"/>
      <c r="K3" s="96" t="s">
        <v>9</v>
      </c>
      <c r="L3" s="97"/>
      <c r="M3" s="104"/>
      <c r="N3" s="105"/>
    </row>
    <row r="4" spans="1:16" x14ac:dyDescent="0.45">
      <c r="H4" s="91" t="s">
        <v>10</v>
      </c>
      <c r="I4" s="92"/>
      <c r="J4" s="2" t="s">
        <v>19</v>
      </c>
      <c r="K4" s="96" t="s">
        <v>12</v>
      </c>
      <c r="L4" s="97"/>
      <c r="M4" s="106"/>
      <c r="N4" s="107"/>
    </row>
    <row r="5" spans="1:16" ht="18.600000000000001" thickBot="1" x14ac:dyDescent="0.5">
      <c r="H5" s="95"/>
      <c r="I5" s="118"/>
      <c r="J5" s="3" t="s">
        <v>20</v>
      </c>
      <c r="K5" s="98" t="s">
        <v>12</v>
      </c>
      <c r="L5" s="99"/>
      <c r="M5" s="110"/>
      <c r="N5" s="111"/>
    </row>
    <row r="6" spans="1:16" x14ac:dyDescent="0.45">
      <c r="C6" s="6"/>
      <c r="D6" s="6"/>
      <c r="E6" s="7"/>
      <c r="F6" s="49"/>
      <c r="G6" s="49"/>
      <c r="H6" s="49"/>
      <c r="I6" s="49"/>
    </row>
    <row r="7" spans="1:16" ht="18.600000000000001" thickBot="1" x14ac:dyDescent="0.5"/>
    <row r="8" spans="1:16" ht="18" customHeight="1" x14ac:dyDescent="0.45">
      <c r="A8" s="65" t="s">
        <v>0</v>
      </c>
      <c r="B8" s="68" t="s">
        <v>14</v>
      </c>
      <c r="C8" s="79"/>
      <c r="D8" s="79"/>
      <c r="E8" s="80"/>
      <c r="F8" s="79" t="s">
        <v>1</v>
      </c>
      <c r="G8" s="79"/>
      <c r="H8" s="79"/>
      <c r="I8" s="79"/>
      <c r="J8" s="79"/>
      <c r="K8" s="79"/>
      <c r="L8" s="79"/>
      <c r="M8" s="128" t="s">
        <v>38</v>
      </c>
      <c r="N8" s="126" t="s">
        <v>39</v>
      </c>
    </row>
    <row r="9" spans="1:16" ht="45" customHeight="1" x14ac:dyDescent="0.45">
      <c r="A9" s="112"/>
      <c r="B9" s="120" t="s">
        <v>21</v>
      </c>
      <c r="C9" s="122" t="s">
        <v>37</v>
      </c>
      <c r="D9" s="124" t="s">
        <v>23</v>
      </c>
      <c r="E9" s="113" t="s">
        <v>41</v>
      </c>
      <c r="F9" s="119" t="s">
        <v>20</v>
      </c>
      <c r="G9" s="115"/>
      <c r="H9" s="115"/>
      <c r="I9" s="115" t="s">
        <v>19</v>
      </c>
      <c r="J9" s="115"/>
      <c r="K9" s="115"/>
      <c r="L9" s="116" t="s">
        <v>40</v>
      </c>
      <c r="M9" s="129"/>
      <c r="N9" s="127"/>
    </row>
    <row r="10" spans="1:16" ht="54" x14ac:dyDescent="0.45">
      <c r="A10" s="66"/>
      <c r="B10" s="121"/>
      <c r="C10" s="123"/>
      <c r="D10" s="125"/>
      <c r="E10" s="114"/>
      <c r="F10" s="33" t="s">
        <v>4</v>
      </c>
      <c r="G10" s="11" t="s">
        <v>5</v>
      </c>
      <c r="H10" s="31" t="s">
        <v>24</v>
      </c>
      <c r="I10" s="31" t="s">
        <v>4</v>
      </c>
      <c r="J10" s="11" t="s">
        <v>5</v>
      </c>
      <c r="K10" s="31" t="s">
        <v>25</v>
      </c>
      <c r="L10" s="117"/>
      <c r="M10" s="129"/>
      <c r="N10" s="127"/>
    </row>
    <row r="11" spans="1:16" x14ac:dyDescent="0.45">
      <c r="A11" s="4">
        <v>46113</v>
      </c>
      <c r="B11" s="37">
        <v>26</v>
      </c>
      <c r="C11" s="38">
        <v>0.95</v>
      </c>
      <c r="D11" s="8">
        <f>M3</f>
        <v>0</v>
      </c>
      <c r="E11" s="9">
        <f>ROUND(B11*C11*D11,2)</f>
        <v>0</v>
      </c>
      <c r="F11" s="12">
        <v>1</v>
      </c>
      <c r="G11" s="39">
        <f>M5</f>
        <v>0</v>
      </c>
      <c r="H11" s="13">
        <f>ROUND(F11*G11,2)</f>
        <v>0</v>
      </c>
      <c r="I11" s="14"/>
      <c r="J11" s="40"/>
      <c r="K11" s="13">
        <f>ROUND(I11*J11,2)</f>
        <v>0</v>
      </c>
      <c r="L11" s="41">
        <f>H11+K11</f>
        <v>0</v>
      </c>
      <c r="M11" s="53">
        <f>ROUNDDOWN(E11+L11,0)</f>
        <v>0</v>
      </c>
      <c r="N11" s="57">
        <f>IF((M11)/1.1&lt;0,"",(M11)/1.1)</f>
        <v>0</v>
      </c>
      <c r="P11" s="52"/>
    </row>
    <row r="12" spans="1:16" x14ac:dyDescent="0.45">
      <c r="A12" s="4">
        <v>46143</v>
      </c>
      <c r="B12" s="37">
        <f t="shared" ref="B12:B22" si="0">$B$11</f>
        <v>26</v>
      </c>
      <c r="C12" s="38">
        <f>$C$11</f>
        <v>0.95</v>
      </c>
      <c r="D12" s="8">
        <f t="shared" ref="D12:D22" si="1">$D$11</f>
        <v>0</v>
      </c>
      <c r="E12" s="9">
        <f t="shared" ref="E12:E22" si="2">ROUND(B12*C12*D12,2)</f>
        <v>0</v>
      </c>
      <c r="F12" s="12">
        <v>1</v>
      </c>
      <c r="G12" s="39">
        <f>$G$11</f>
        <v>0</v>
      </c>
      <c r="H12" s="13">
        <f t="shared" ref="H12:H22" si="3">ROUND(F12*G12,2)</f>
        <v>0</v>
      </c>
      <c r="I12" s="14"/>
      <c r="J12" s="40"/>
      <c r="K12" s="13">
        <f t="shared" ref="K12:K22" si="4">ROUND(I12*J12,2)</f>
        <v>0</v>
      </c>
      <c r="L12" s="41">
        <f t="shared" ref="L12:L22" si="5">H12+K12</f>
        <v>0</v>
      </c>
      <c r="M12" s="54">
        <f t="shared" ref="M12:M22" si="6">ROUNDDOWN(E12+L12,0)</f>
        <v>0</v>
      </c>
      <c r="N12" s="57">
        <f>IF((M12)/1.1&lt;0,"",(M12)/1.1)</f>
        <v>0</v>
      </c>
      <c r="P12" s="52"/>
    </row>
    <row r="13" spans="1:16" x14ac:dyDescent="0.45">
      <c r="A13" s="4">
        <v>46174</v>
      </c>
      <c r="B13" s="37">
        <f t="shared" si="0"/>
        <v>26</v>
      </c>
      <c r="C13" s="38">
        <f>$C$11</f>
        <v>0.95</v>
      </c>
      <c r="D13" s="8">
        <f t="shared" si="1"/>
        <v>0</v>
      </c>
      <c r="E13" s="9">
        <f t="shared" si="2"/>
        <v>0</v>
      </c>
      <c r="F13" s="12">
        <v>1</v>
      </c>
      <c r="G13" s="39">
        <f>$G$11</f>
        <v>0</v>
      </c>
      <c r="H13" s="13">
        <f t="shared" si="3"/>
        <v>0</v>
      </c>
      <c r="I13" s="14"/>
      <c r="J13" s="40"/>
      <c r="K13" s="13">
        <f t="shared" si="4"/>
        <v>0</v>
      </c>
      <c r="L13" s="41">
        <f t="shared" si="5"/>
        <v>0</v>
      </c>
      <c r="M13" s="54">
        <f t="shared" si="6"/>
        <v>0</v>
      </c>
      <c r="N13" s="57">
        <f t="shared" ref="N13:N22" si="7">IF((M13)/1.1&lt;0,"",(M13)/1.1)</f>
        <v>0</v>
      </c>
      <c r="P13" s="52"/>
    </row>
    <row r="14" spans="1:16" x14ac:dyDescent="0.45">
      <c r="A14" s="4">
        <v>46204</v>
      </c>
      <c r="B14" s="37">
        <f t="shared" si="0"/>
        <v>26</v>
      </c>
      <c r="C14" s="38">
        <f t="shared" ref="C14:C22" si="8">$C$11</f>
        <v>0.95</v>
      </c>
      <c r="D14" s="8">
        <f t="shared" si="1"/>
        <v>0</v>
      </c>
      <c r="E14" s="9">
        <f t="shared" si="2"/>
        <v>0</v>
      </c>
      <c r="F14" s="12"/>
      <c r="G14" s="39"/>
      <c r="H14" s="13">
        <f t="shared" si="3"/>
        <v>0</v>
      </c>
      <c r="I14" s="14">
        <v>1</v>
      </c>
      <c r="J14" s="39">
        <f>M4</f>
        <v>0</v>
      </c>
      <c r="K14" s="13">
        <f t="shared" si="4"/>
        <v>0</v>
      </c>
      <c r="L14" s="41">
        <f t="shared" si="5"/>
        <v>0</v>
      </c>
      <c r="M14" s="54">
        <f t="shared" si="6"/>
        <v>0</v>
      </c>
      <c r="N14" s="57">
        <f t="shared" si="7"/>
        <v>0</v>
      </c>
    </row>
    <row r="15" spans="1:16" x14ac:dyDescent="0.45">
      <c r="A15" s="4">
        <v>46235</v>
      </c>
      <c r="B15" s="37">
        <f t="shared" si="0"/>
        <v>26</v>
      </c>
      <c r="C15" s="38">
        <f t="shared" si="8"/>
        <v>0.95</v>
      </c>
      <c r="D15" s="8">
        <f t="shared" si="1"/>
        <v>0</v>
      </c>
      <c r="E15" s="9">
        <f t="shared" si="2"/>
        <v>0</v>
      </c>
      <c r="F15" s="12"/>
      <c r="G15" s="39"/>
      <c r="H15" s="13">
        <f t="shared" si="3"/>
        <v>0</v>
      </c>
      <c r="I15" s="14">
        <v>1</v>
      </c>
      <c r="J15" s="39">
        <f>$J$14</f>
        <v>0</v>
      </c>
      <c r="K15" s="13">
        <f t="shared" si="4"/>
        <v>0</v>
      </c>
      <c r="L15" s="41">
        <f t="shared" si="5"/>
        <v>0</v>
      </c>
      <c r="M15" s="54">
        <f t="shared" si="6"/>
        <v>0</v>
      </c>
      <c r="N15" s="57">
        <f t="shared" si="7"/>
        <v>0</v>
      </c>
    </row>
    <row r="16" spans="1:16" x14ac:dyDescent="0.45">
      <c r="A16" s="4">
        <v>46266</v>
      </c>
      <c r="B16" s="37">
        <f t="shared" si="0"/>
        <v>26</v>
      </c>
      <c r="C16" s="38">
        <f t="shared" si="8"/>
        <v>0.95</v>
      </c>
      <c r="D16" s="8">
        <f t="shared" si="1"/>
        <v>0</v>
      </c>
      <c r="E16" s="9">
        <f t="shared" si="2"/>
        <v>0</v>
      </c>
      <c r="F16" s="12"/>
      <c r="G16" s="39"/>
      <c r="H16" s="13">
        <f t="shared" si="3"/>
        <v>0</v>
      </c>
      <c r="I16" s="14">
        <v>1</v>
      </c>
      <c r="J16" s="39">
        <f>$J$14</f>
        <v>0</v>
      </c>
      <c r="K16" s="13">
        <f t="shared" si="4"/>
        <v>0</v>
      </c>
      <c r="L16" s="41">
        <f t="shared" si="5"/>
        <v>0</v>
      </c>
      <c r="M16" s="54">
        <f t="shared" si="6"/>
        <v>0</v>
      </c>
      <c r="N16" s="57">
        <f t="shared" si="7"/>
        <v>0</v>
      </c>
    </row>
    <row r="17" spans="1:15" x14ac:dyDescent="0.45">
      <c r="A17" s="4">
        <v>46296</v>
      </c>
      <c r="B17" s="37">
        <f t="shared" si="0"/>
        <v>26</v>
      </c>
      <c r="C17" s="38">
        <f t="shared" si="8"/>
        <v>0.95</v>
      </c>
      <c r="D17" s="8">
        <f t="shared" si="1"/>
        <v>0</v>
      </c>
      <c r="E17" s="9">
        <f t="shared" si="2"/>
        <v>0</v>
      </c>
      <c r="F17" s="12">
        <v>1</v>
      </c>
      <c r="G17" s="39">
        <f t="shared" ref="G17:G22" si="9">$G$11</f>
        <v>0</v>
      </c>
      <c r="H17" s="13">
        <f t="shared" si="3"/>
        <v>0</v>
      </c>
      <c r="I17" s="14"/>
      <c r="J17" s="40"/>
      <c r="K17" s="13">
        <f t="shared" si="4"/>
        <v>0</v>
      </c>
      <c r="L17" s="41">
        <f t="shared" si="5"/>
        <v>0</v>
      </c>
      <c r="M17" s="54">
        <f t="shared" si="6"/>
        <v>0</v>
      </c>
      <c r="N17" s="57">
        <f t="shared" si="7"/>
        <v>0</v>
      </c>
    </row>
    <row r="18" spans="1:15" x14ac:dyDescent="0.45">
      <c r="A18" s="4">
        <v>46327</v>
      </c>
      <c r="B18" s="37">
        <f t="shared" si="0"/>
        <v>26</v>
      </c>
      <c r="C18" s="38">
        <f t="shared" si="8"/>
        <v>0.95</v>
      </c>
      <c r="D18" s="8">
        <f t="shared" si="1"/>
        <v>0</v>
      </c>
      <c r="E18" s="9">
        <f t="shared" si="2"/>
        <v>0</v>
      </c>
      <c r="F18" s="12">
        <v>1</v>
      </c>
      <c r="G18" s="39">
        <f t="shared" si="9"/>
        <v>0</v>
      </c>
      <c r="H18" s="13">
        <f t="shared" si="3"/>
        <v>0</v>
      </c>
      <c r="I18" s="14"/>
      <c r="J18" s="40"/>
      <c r="K18" s="13">
        <f t="shared" si="4"/>
        <v>0</v>
      </c>
      <c r="L18" s="41">
        <f t="shared" si="5"/>
        <v>0</v>
      </c>
      <c r="M18" s="54">
        <f t="shared" si="6"/>
        <v>0</v>
      </c>
      <c r="N18" s="57">
        <f t="shared" si="7"/>
        <v>0</v>
      </c>
    </row>
    <row r="19" spans="1:15" x14ac:dyDescent="0.45">
      <c r="A19" s="4">
        <v>46357</v>
      </c>
      <c r="B19" s="37">
        <f t="shared" si="0"/>
        <v>26</v>
      </c>
      <c r="C19" s="38">
        <f t="shared" si="8"/>
        <v>0.95</v>
      </c>
      <c r="D19" s="8">
        <f t="shared" si="1"/>
        <v>0</v>
      </c>
      <c r="E19" s="9">
        <f t="shared" si="2"/>
        <v>0</v>
      </c>
      <c r="F19" s="12">
        <v>1</v>
      </c>
      <c r="G19" s="39">
        <f t="shared" si="9"/>
        <v>0</v>
      </c>
      <c r="H19" s="13">
        <f t="shared" si="3"/>
        <v>0</v>
      </c>
      <c r="I19" s="14"/>
      <c r="J19" s="40"/>
      <c r="K19" s="13">
        <f t="shared" si="4"/>
        <v>0</v>
      </c>
      <c r="L19" s="41">
        <f t="shared" si="5"/>
        <v>0</v>
      </c>
      <c r="M19" s="54">
        <f t="shared" si="6"/>
        <v>0</v>
      </c>
      <c r="N19" s="57">
        <f t="shared" si="7"/>
        <v>0</v>
      </c>
    </row>
    <row r="20" spans="1:15" x14ac:dyDescent="0.45">
      <c r="A20" s="4">
        <v>46388</v>
      </c>
      <c r="B20" s="37">
        <f t="shared" si="0"/>
        <v>26</v>
      </c>
      <c r="C20" s="38">
        <f t="shared" si="8"/>
        <v>0.95</v>
      </c>
      <c r="D20" s="8">
        <f t="shared" si="1"/>
        <v>0</v>
      </c>
      <c r="E20" s="9">
        <f t="shared" si="2"/>
        <v>0</v>
      </c>
      <c r="F20" s="12">
        <v>1</v>
      </c>
      <c r="G20" s="39">
        <f t="shared" si="9"/>
        <v>0</v>
      </c>
      <c r="H20" s="13">
        <f t="shared" si="3"/>
        <v>0</v>
      </c>
      <c r="I20" s="14"/>
      <c r="J20" s="40"/>
      <c r="K20" s="13">
        <f t="shared" si="4"/>
        <v>0</v>
      </c>
      <c r="L20" s="41">
        <f t="shared" si="5"/>
        <v>0</v>
      </c>
      <c r="M20" s="54">
        <f t="shared" si="6"/>
        <v>0</v>
      </c>
      <c r="N20" s="57">
        <f t="shared" si="7"/>
        <v>0</v>
      </c>
    </row>
    <row r="21" spans="1:15" x14ac:dyDescent="0.45">
      <c r="A21" s="4">
        <v>46419</v>
      </c>
      <c r="B21" s="37">
        <f t="shared" si="0"/>
        <v>26</v>
      </c>
      <c r="C21" s="38">
        <f t="shared" si="8"/>
        <v>0.95</v>
      </c>
      <c r="D21" s="8">
        <f t="shared" si="1"/>
        <v>0</v>
      </c>
      <c r="E21" s="9">
        <f t="shared" si="2"/>
        <v>0</v>
      </c>
      <c r="F21" s="12">
        <v>1</v>
      </c>
      <c r="G21" s="39">
        <f t="shared" si="9"/>
        <v>0</v>
      </c>
      <c r="H21" s="13">
        <f t="shared" si="3"/>
        <v>0</v>
      </c>
      <c r="I21" s="14"/>
      <c r="J21" s="40"/>
      <c r="K21" s="13">
        <f t="shared" si="4"/>
        <v>0</v>
      </c>
      <c r="L21" s="41">
        <f t="shared" si="5"/>
        <v>0</v>
      </c>
      <c r="M21" s="54">
        <f t="shared" si="6"/>
        <v>0</v>
      </c>
      <c r="N21" s="57">
        <f t="shared" si="7"/>
        <v>0</v>
      </c>
    </row>
    <row r="22" spans="1:15" ht="18.600000000000001" thickBot="1" x14ac:dyDescent="0.5">
      <c r="A22" s="4">
        <v>46447</v>
      </c>
      <c r="B22" s="42">
        <f t="shared" si="0"/>
        <v>26</v>
      </c>
      <c r="C22" s="43">
        <f t="shared" si="8"/>
        <v>0.95</v>
      </c>
      <c r="D22" s="10">
        <f t="shared" si="1"/>
        <v>0</v>
      </c>
      <c r="E22" s="9">
        <f t="shared" si="2"/>
        <v>0</v>
      </c>
      <c r="F22" s="15">
        <v>1</v>
      </c>
      <c r="G22" s="44">
        <f t="shared" si="9"/>
        <v>0</v>
      </c>
      <c r="H22" s="13">
        <f t="shared" si="3"/>
        <v>0</v>
      </c>
      <c r="I22" s="16"/>
      <c r="J22" s="45"/>
      <c r="K22" s="13">
        <f t="shared" si="4"/>
        <v>0</v>
      </c>
      <c r="L22" s="46">
        <f t="shared" si="5"/>
        <v>0</v>
      </c>
      <c r="M22" s="55">
        <f t="shared" si="6"/>
        <v>0</v>
      </c>
      <c r="N22" s="58">
        <f t="shared" si="7"/>
        <v>0</v>
      </c>
    </row>
    <row r="23" spans="1:15" ht="19.2" thickTop="1" thickBot="1" x14ac:dyDescent="0.5">
      <c r="A23" s="5" t="s">
        <v>22</v>
      </c>
      <c r="B23" s="17"/>
      <c r="C23" s="17"/>
      <c r="D23" s="17"/>
      <c r="E23" s="25"/>
      <c r="F23" s="19">
        <f>SUM(F11:F22)</f>
        <v>9</v>
      </c>
      <c r="G23" s="28"/>
      <c r="H23" s="21"/>
      <c r="I23" s="18">
        <f>SUM(I11:I22)</f>
        <v>3</v>
      </c>
      <c r="J23" s="20"/>
      <c r="K23" s="47"/>
      <c r="L23" s="48"/>
      <c r="M23" s="56">
        <f>SUM(M11:M22)</f>
        <v>0</v>
      </c>
      <c r="N23" s="59">
        <f>SUM(N11:N22)</f>
        <v>0</v>
      </c>
      <c r="O23" s="50" t="s">
        <v>42</v>
      </c>
    </row>
    <row r="25" spans="1:15" x14ac:dyDescent="0.45">
      <c r="A25" s="1" t="s">
        <v>43</v>
      </c>
    </row>
    <row r="26" spans="1:15" x14ac:dyDescent="0.45">
      <c r="A26" s="1" t="s">
        <v>46</v>
      </c>
    </row>
    <row r="27" spans="1:15" x14ac:dyDescent="0.45">
      <c r="A27" s="1" t="s">
        <v>44</v>
      </c>
    </row>
    <row r="28" spans="1:15" x14ac:dyDescent="0.45">
      <c r="A28" s="1" t="s">
        <v>47</v>
      </c>
    </row>
    <row r="29" spans="1:15" x14ac:dyDescent="0.45">
      <c r="A29" s="1" t="s">
        <v>45</v>
      </c>
    </row>
  </sheetData>
  <mergeCells count="23">
    <mergeCell ref="H2:J2"/>
    <mergeCell ref="K2:L2"/>
    <mergeCell ref="H3:J3"/>
    <mergeCell ref="K3:L3"/>
    <mergeCell ref="N8:N10"/>
    <mergeCell ref="M2:N2"/>
    <mergeCell ref="M3:N3"/>
    <mergeCell ref="M4:N4"/>
    <mergeCell ref="M5:N5"/>
    <mergeCell ref="M8:M10"/>
    <mergeCell ref="A8:A10"/>
    <mergeCell ref="E9:E10"/>
    <mergeCell ref="I9:K9"/>
    <mergeCell ref="K4:L4"/>
    <mergeCell ref="K5:L5"/>
    <mergeCell ref="L9:L10"/>
    <mergeCell ref="F8:L8"/>
    <mergeCell ref="H4:I5"/>
    <mergeCell ref="B8:E8"/>
    <mergeCell ref="F9:H9"/>
    <mergeCell ref="B9:B10"/>
    <mergeCell ref="C9:C10"/>
    <mergeCell ref="D9:D10"/>
  </mergeCells>
  <phoneticPr fontId="2"/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従量電灯C</vt:lpstr>
      <vt:lpstr>低圧電力</vt:lpstr>
      <vt:lpstr>従量電灯C!Print_Area</vt:lpstr>
      <vt:lpstr>低圧電力!Print_Area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2026-01-14T02:34:01Z</dcterms:modified>
</cp:coreProperties>
</file>