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.1\管財担当-共通\▲2019年度　石黒\⑫電気・ガス関係\【入札】\【電気】入札\②入札執行\2020年度\HP公開用\"/>
    </mc:Choice>
  </mc:AlternateContent>
  <bookViews>
    <workbookView xWindow="0" yWindow="0" windowWidth="23040" windowHeight="9096"/>
  </bookViews>
  <sheets>
    <sheet name="入札金額算定書" sheetId="1" r:id="rId1"/>
  </sheets>
  <definedNames>
    <definedName name="_Key1" hidden="1">#REF!</definedName>
    <definedName name="_Key2" hidden="1">#REF!</definedName>
    <definedName name="_Sort" hidden="1">#REF!</definedName>
    <definedName name="_xlnm.Print_Area" localSheetId="0">入札金額算定書!$A$1:$AI$34</definedName>
    <definedName name="トイレ清掃">#REF!</definedName>
    <definedName name="印刷番号">#REF!</definedName>
    <definedName name="外注データ">#REF!</definedName>
    <definedName name="業者番号">#REF!</definedName>
    <definedName name="顧客データ">#REF!</definedName>
    <definedName name="得意先番号">#REF!</definedName>
    <definedName name="発注記録範囲">#REF!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6" i="1" l="1"/>
  <c r="P17" i="1"/>
  <c r="Q17" i="1"/>
  <c r="AE16" i="1"/>
  <c r="AF16" i="1"/>
  <c r="D16" i="1"/>
  <c r="D17" i="1"/>
  <c r="H17" i="1"/>
  <c r="D18" i="1"/>
  <c r="H18" i="1"/>
  <c r="D19" i="1"/>
  <c r="H19" i="1"/>
  <c r="D20" i="1"/>
  <c r="H20" i="1"/>
  <c r="D21" i="1"/>
  <c r="H21" i="1"/>
  <c r="D22" i="1"/>
  <c r="H22" i="1"/>
  <c r="D23" i="1"/>
  <c r="H23" i="1"/>
  <c r="D24" i="1"/>
  <c r="H24" i="1"/>
  <c r="D25" i="1"/>
  <c r="H25" i="1"/>
  <c r="D26" i="1"/>
  <c r="H26" i="1"/>
  <c r="D27" i="1"/>
  <c r="H27" i="1"/>
  <c r="H16" i="1"/>
  <c r="N16" i="1"/>
  <c r="O16" i="1"/>
  <c r="Q16" i="1"/>
  <c r="Z16" i="1"/>
  <c r="AC16" i="1"/>
  <c r="AG16" i="1"/>
  <c r="N17" i="1"/>
  <c r="O17" i="1"/>
  <c r="Z17" i="1"/>
  <c r="AC17" i="1"/>
  <c r="AE17" i="1"/>
  <c r="AF17" i="1"/>
  <c r="AG17" i="1"/>
  <c r="N18" i="1"/>
  <c r="O18" i="1"/>
  <c r="P18" i="1"/>
  <c r="Q18" i="1"/>
  <c r="Z18" i="1"/>
  <c r="AC18" i="1"/>
  <c r="AE18" i="1"/>
  <c r="AF18" i="1"/>
  <c r="AG18" i="1"/>
  <c r="N19" i="1"/>
  <c r="O19" i="1"/>
  <c r="R19" i="1"/>
  <c r="S19" i="1"/>
  <c r="P19" i="1"/>
  <c r="Q19" i="1"/>
  <c r="Z19" i="1"/>
  <c r="AC19" i="1"/>
  <c r="AE19" i="1"/>
  <c r="AF19" i="1"/>
  <c r="AG19" i="1"/>
  <c r="N20" i="1"/>
  <c r="O20" i="1"/>
  <c r="R20" i="1"/>
  <c r="S20" i="1"/>
  <c r="P20" i="1"/>
  <c r="Q20" i="1"/>
  <c r="Z20" i="1"/>
  <c r="AC20" i="1"/>
  <c r="AE20" i="1"/>
  <c r="AF20" i="1"/>
  <c r="AG20" i="1"/>
  <c r="N21" i="1"/>
  <c r="O21" i="1"/>
  <c r="R21" i="1"/>
  <c r="S21" i="1"/>
  <c r="P21" i="1"/>
  <c r="Q21" i="1"/>
  <c r="Z21" i="1"/>
  <c r="AC21" i="1"/>
  <c r="AE21" i="1"/>
  <c r="AF21" i="1"/>
  <c r="AG21" i="1"/>
  <c r="N22" i="1"/>
  <c r="O22" i="1"/>
  <c r="P22" i="1"/>
  <c r="Q22" i="1"/>
  <c r="Z22" i="1"/>
  <c r="AC22" i="1"/>
  <c r="AE22" i="1"/>
  <c r="AF22" i="1"/>
  <c r="AG22" i="1"/>
  <c r="N23" i="1"/>
  <c r="O23" i="1"/>
  <c r="P23" i="1"/>
  <c r="Q23" i="1"/>
  <c r="Z23" i="1"/>
  <c r="AC23" i="1"/>
  <c r="AE23" i="1"/>
  <c r="AF23" i="1"/>
  <c r="AG23" i="1"/>
  <c r="N24" i="1"/>
  <c r="O24" i="1"/>
  <c r="P24" i="1"/>
  <c r="Q24" i="1"/>
  <c r="Z24" i="1"/>
  <c r="AC24" i="1"/>
  <c r="AE24" i="1"/>
  <c r="AF24" i="1"/>
  <c r="AG24" i="1"/>
  <c r="N25" i="1"/>
  <c r="O25" i="1"/>
  <c r="P25" i="1"/>
  <c r="Q25" i="1"/>
  <c r="Z25" i="1"/>
  <c r="AC25" i="1"/>
  <c r="AE25" i="1"/>
  <c r="AF25" i="1"/>
  <c r="U25" i="1"/>
  <c r="AG25" i="1"/>
  <c r="N26" i="1"/>
  <c r="O26" i="1"/>
  <c r="P26" i="1"/>
  <c r="Q26" i="1"/>
  <c r="Z26" i="1"/>
  <c r="AC26" i="1"/>
  <c r="AE26" i="1"/>
  <c r="AF26" i="1"/>
  <c r="AG26" i="1"/>
  <c r="N27" i="1"/>
  <c r="O27" i="1"/>
  <c r="P27" i="1"/>
  <c r="Q27" i="1"/>
  <c r="Z27" i="1"/>
  <c r="AC27" i="1"/>
  <c r="AE27" i="1"/>
  <c r="AF27" i="1"/>
  <c r="AG27" i="1"/>
  <c r="AG28" i="1"/>
  <c r="AH28" i="1"/>
  <c r="U16" i="1"/>
  <c r="W16" i="1"/>
  <c r="U17" i="1"/>
  <c r="W17" i="1"/>
  <c r="U18" i="1"/>
  <c r="W18" i="1"/>
  <c r="U19" i="1"/>
  <c r="W19" i="1"/>
  <c r="U20" i="1"/>
  <c r="W20" i="1"/>
  <c r="U21" i="1"/>
  <c r="W21" i="1"/>
  <c r="U22" i="1"/>
  <c r="W22" i="1"/>
  <c r="U23" i="1"/>
  <c r="W23" i="1"/>
  <c r="U24" i="1"/>
  <c r="W24" i="1"/>
  <c r="W25" i="1"/>
  <c r="U26" i="1"/>
  <c r="W26" i="1"/>
  <c r="U27" i="1"/>
  <c r="W27" i="1"/>
  <c r="J28" i="1"/>
  <c r="X16" i="1"/>
  <c r="X17" i="1"/>
  <c r="X18" i="1"/>
  <c r="X19" i="1"/>
  <c r="X20" i="1"/>
  <c r="X21" i="1"/>
  <c r="X22" i="1"/>
  <c r="X23" i="1"/>
  <c r="X24" i="1"/>
  <c r="X25" i="1"/>
  <c r="X26" i="1"/>
  <c r="X27" i="1"/>
</calcChain>
</file>

<file path=xl/sharedStrings.xml><?xml version="1.0" encoding="utf-8"?>
<sst xmlns="http://schemas.openxmlformats.org/spreadsheetml/2006/main" count="145" uniqueCount="78">
  <si>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</si>
  <si>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</si>
  <si>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</si>
  <si>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入札単価（円/税込）</t>
    <rPh sb="0" eb="2">
      <t>ニュウサツ</t>
    </rPh>
    <rPh sb="2" eb="4">
      <t>タンカ</t>
    </rPh>
    <rPh sb="5" eb="6">
      <t>エン</t>
    </rPh>
    <rPh sb="7" eb="9">
      <t>ゼイコ</t>
    </rPh>
    <phoneticPr fontId="4"/>
  </si>
  <si>
    <t>基本料金入札単価</t>
    <rPh sb="0" eb="2">
      <t>キホン</t>
    </rPh>
    <rPh sb="2" eb="4">
      <t>リョウキン</t>
    </rPh>
    <rPh sb="4" eb="6">
      <t>ニュウサツ</t>
    </rPh>
    <rPh sb="6" eb="8">
      <t>タンカ</t>
    </rPh>
    <phoneticPr fontId="4"/>
  </si>
  <si>
    <t>ひと月/1kW</t>
    <rPh sb="2" eb="3">
      <t>ツキ</t>
    </rPh>
    <phoneticPr fontId="4"/>
  </si>
  <si>
    <t>電力量料金
入札単価</t>
    <rPh sb="0" eb="2">
      <t>デンリョク</t>
    </rPh>
    <rPh sb="2" eb="3">
      <t>リョウ</t>
    </rPh>
    <rPh sb="3" eb="5">
      <t>リョウキン</t>
    </rPh>
    <rPh sb="6" eb="8">
      <t>ニュウサツ</t>
    </rPh>
    <rPh sb="8" eb="10">
      <t>タンカ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</si>
  <si>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</si>
  <si>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</si>
  <si>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ｋWh</t>
    <phoneticPr fontId="4"/>
  </si>
  <si>
    <t>重負荷</t>
    <rPh sb="0" eb="1">
      <t>ジュウ</t>
    </rPh>
    <rPh sb="1" eb="3">
      <t>フカ</t>
    </rPh>
    <phoneticPr fontId="4"/>
  </si>
  <si>
    <t>自家発補給電力入札単価</t>
    <rPh sb="0" eb="3">
      <t>ジカハツ</t>
    </rPh>
    <rPh sb="3" eb="5">
      <t>ホキュウ</t>
    </rPh>
    <rPh sb="5" eb="7">
      <t>デンリョク</t>
    </rPh>
    <rPh sb="7" eb="9">
      <t>ニュウサツ</t>
    </rPh>
    <rPh sb="9" eb="11">
      <t>タンカ</t>
    </rPh>
    <phoneticPr fontId="4"/>
  </si>
  <si>
    <t>ｋWh</t>
    <phoneticPr fontId="4"/>
  </si>
  <si>
    <t>予備電源入札単価</t>
    <rPh sb="0" eb="2">
      <t>ヨビ</t>
    </rPh>
    <rPh sb="2" eb="4">
      <t>デンゲン</t>
    </rPh>
    <rPh sb="4" eb="6">
      <t>ニュウサツ</t>
    </rPh>
    <rPh sb="6" eb="8">
      <t>タンカ</t>
    </rPh>
    <phoneticPr fontId="4"/>
  </si>
  <si>
    <t>基本料金</t>
    <rPh sb="0" eb="2">
      <t>キホン</t>
    </rPh>
    <rPh sb="2" eb="4">
      <t>リョウキン</t>
    </rPh>
    <phoneticPr fontId="4"/>
  </si>
  <si>
    <t>電力量料金</t>
    <rPh sb="0" eb="2">
      <t>デンリョク</t>
    </rPh>
    <rPh sb="2" eb="3">
      <t>リョウ</t>
    </rPh>
    <rPh sb="3" eb="5">
      <t>リョウキン</t>
    </rPh>
    <phoneticPr fontId="4"/>
  </si>
  <si>
    <t>附帯契約</t>
    <rPh sb="0" eb="2">
      <t>フタイ</t>
    </rPh>
    <rPh sb="2" eb="4">
      <t>ケイヤク</t>
    </rPh>
    <phoneticPr fontId="4"/>
  </si>
  <si>
    <t>合計</t>
    <rPh sb="0" eb="2">
      <t>ゴウケイ</t>
    </rPh>
    <phoneticPr fontId="4"/>
  </si>
  <si>
    <t>契約電力
（kW）</t>
    <rPh sb="0" eb="2">
      <t>ケイヤク</t>
    </rPh>
    <rPh sb="2" eb="4">
      <t>デンリョク</t>
    </rPh>
    <phoneticPr fontId="4"/>
  </si>
  <si>
    <t>入札単価</t>
    <rPh sb="0" eb="2">
      <t>ニュウサツ</t>
    </rPh>
    <rPh sb="2" eb="4">
      <t>タンカ</t>
    </rPh>
    <phoneticPr fontId="4"/>
  </si>
  <si>
    <t>（185％－力率）</t>
    <rPh sb="6" eb="7">
      <t>チカラ</t>
    </rPh>
    <rPh sb="7" eb="8">
      <t>リツ</t>
    </rPh>
    <phoneticPr fontId="4"/>
  </si>
  <si>
    <t>中計</t>
    <rPh sb="0" eb="2">
      <t>チュウケイ</t>
    </rPh>
    <phoneticPr fontId="4"/>
  </si>
  <si>
    <t>電力使用予定量</t>
    <rPh sb="0" eb="2">
      <t>デンリョク</t>
    </rPh>
    <rPh sb="2" eb="4">
      <t>シヨウ</t>
    </rPh>
    <rPh sb="4" eb="6">
      <t>ヨテイ</t>
    </rPh>
    <rPh sb="6" eb="7">
      <t>リョウ</t>
    </rPh>
    <phoneticPr fontId="4"/>
  </si>
  <si>
    <t>重負荷時間</t>
    <rPh sb="0" eb="1">
      <t>ジュウ</t>
    </rPh>
    <rPh sb="1" eb="3">
      <t>フカ</t>
    </rPh>
    <rPh sb="3" eb="5">
      <t>ジカン</t>
    </rPh>
    <phoneticPr fontId="4"/>
  </si>
  <si>
    <t>燃料費調整額</t>
    <rPh sb="0" eb="3">
      <t>ネンリョウヒ</t>
    </rPh>
    <rPh sb="3" eb="6">
      <t>チョウセイガク</t>
    </rPh>
    <phoneticPr fontId="4"/>
  </si>
  <si>
    <t>再生エネルギー発電
促進賦課金</t>
    <rPh sb="0" eb="2">
      <t>サイセイ</t>
    </rPh>
    <rPh sb="7" eb="9">
      <t>ハツデン</t>
    </rPh>
    <rPh sb="10" eb="12">
      <t>ソクシン</t>
    </rPh>
    <rPh sb="12" eb="15">
      <t>フカキン</t>
    </rPh>
    <phoneticPr fontId="4"/>
  </si>
  <si>
    <t>自家発補給電力</t>
    <rPh sb="0" eb="2">
      <t>ジカ</t>
    </rPh>
    <rPh sb="2" eb="3">
      <t>ハツ</t>
    </rPh>
    <rPh sb="3" eb="5">
      <t>ホキュウ</t>
    </rPh>
    <rPh sb="5" eb="7">
      <t>デンリョク</t>
    </rPh>
    <phoneticPr fontId="4"/>
  </si>
  <si>
    <t>予備電源</t>
    <rPh sb="0" eb="2">
      <t>ヨビ</t>
    </rPh>
    <rPh sb="2" eb="4">
      <t>デンゲン</t>
    </rPh>
    <phoneticPr fontId="4"/>
  </si>
  <si>
    <t>力率</t>
    <rPh sb="0" eb="1">
      <t>リキ</t>
    </rPh>
    <rPh sb="1" eb="2">
      <t>リツ</t>
    </rPh>
    <phoneticPr fontId="4"/>
  </si>
  <si>
    <t>差引</t>
    <rPh sb="0" eb="1">
      <t>サ</t>
    </rPh>
    <rPh sb="1" eb="2">
      <t>ヒ</t>
    </rPh>
    <phoneticPr fontId="4"/>
  </si>
  <si>
    <t>全体</t>
    <rPh sb="0" eb="2">
      <t>ゼンタイ</t>
    </rPh>
    <phoneticPr fontId="4"/>
  </si>
  <si>
    <t>小計</t>
    <rPh sb="0" eb="2">
      <t>ショウケイ</t>
    </rPh>
    <phoneticPr fontId="4"/>
  </si>
  <si>
    <t>契約電力</t>
    <rPh sb="0" eb="2">
      <t>ケイヤク</t>
    </rPh>
    <rPh sb="2" eb="4">
      <t>デンリョク</t>
    </rPh>
    <phoneticPr fontId="4"/>
  </si>
  <si>
    <t>不使用月</t>
    <rPh sb="0" eb="3">
      <t>フシヨウ</t>
    </rPh>
    <rPh sb="3" eb="4">
      <t>ツキ</t>
    </rPh>
    <phoneticPr fontId="4"/>
  </si>
  <si>
    <t>（円）</t>
    <rPh sb="1" eb="2">
      <t>エン</t>
    </rPh>
    <phoneticPr fontId="4"/>
  </si>
  <si>
    <t>（ｋｗｈ）</t>
    <phoneticPr fontId="4"/>
  </si>
  <si>
    <t>（ｋｗｈ）</t>
    <phoneticPr fontId="4"/>
  </si>
  <si>
    <t>（ｋｗｈ）</t>
    <phoneticPr fontId="4"/>
  </si>
  <si>
    <t>（円/kwh）</t>
    <rPh sb="1" eb="2">
      <t>エン</t>
    </rPh>
    <phoneticPr fontId="4"/>
  </si>
  <si>
    <t>(kw)</t>
    <phoneticPr fontId="4"/>
  </si>
  <si>
    <t>(円）</t>
    <rPh sb="1" eb="2">
      <t>エン</t>
    </rPh>
    <phoneticPr fontId="4"/>
  </si>
  <si>
    <t>(kw)</t>
    <phoneticPr fontId="4"/>
  </si>
  <si>
    <t>（円/税込）</t>
    <rPh sb="1" eb="2">
      <t>エン</t>
    </rPh>
    <rPh sb="3" eb="5">
      <t>ゼイコ</t>
    </rPh>
    <phoneticPr fontId="4"/>
  </si>
  <si>
    <t>(円/税抜）</t>
    <rPh sb="1" eb="2">
      <t>エン</t>
    </rPh>
    <rPh sb="3" eb="4">
      <t>ゼイ</t>
    </rPh>
    <rPh sb="4" eb="5">
      <t>ヌ</t>
    </rPh>
    <phoneticPr fontId="4"/>
  </si>
  <si>
    <t>2020年</t>
    <rPh sb="4" eb="5">
      <t>ネン</t>
    </rPh>
    <phoneticPr fontId="4"/>
  </si>
  <si>
    <t>4月</t>
    <rPh sb="1" eb="2">
      <t>ガツ</t>
    </rPh>
    <phoneticPr fontId="4"/>
  </si>
  <si>
    <t>5月</t>
    <rPh sb="1" eb="2">
      <t>ガツ</t>
    </rPh>
    <phoneticPr fontId="4"/>
  </si>
  <si>
    <t>6月</t>
    <rPh sb="1" eb="2">
      <t>ガツ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</si>
  <si>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</si>
  <si>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</si>
  <si>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</si>
  <si>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</si>
  <si>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</si>
  <si>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</si>
  <si>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2021年</t>
    <rPh sb="4" eb="5">
      <t>ネン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</si>
  <si>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</si>
  <si>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</si>
  <si>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3月</t>
    <rPh sb="1" eb="2">
      <t>ガツ</t>
    </rPh>
    <phoneticPr fontId="4"/>
  </si>
  <si>
    <t>計</t>
    <rPh sb="0" eb="1">
      <t>ケイ</t>
    </rPh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</si>
  <si>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</si>
  <si>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</si>
  <si>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</si>
  <si>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</si>
  <si>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</si>
  <si>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－</t>
    <phoneticPr fontId="4"/>
  </si>
  <si>
    <t>ア</t>
    <phoneticPr fontId="4"/>
  </si>
  <si>
    <t>備考</t>
    <rPh sb="0" eb="2">
      <t>ビコウ</t>
    </rPh>
    <phoneticPr fontId="4"/>
  </si>
  <si>
    <t>１</t>
    <phoneticPr fontId="4"/>
  </si>
  <si>
    <t>　入札金額算定書は、入札書に添付し、入札書に使用する印鑑で入札書と割印を行うこと。</t>
    <rPh sb="1" eb="3">
      <t>ニュウサツ</t>
    </rPh>
    <rPh sb="3" eb="5">
      <t>キンガク</t>
    </rPh>
    <rPh sb="5" eb="7">
      <t>サンテイ</t>
    </rPh>
    <rPh sb="7" eb="8">
      <t>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2">
      <t>ニュウサツショ</t>
    </rPh>
    <rPh sb="33" eb="35">
      <t>ワリイン</t>
    </rPh>
    <rPh sb="36" eb="37">
      <t>オコナ</t>
    </rPh>
    <phoneticPr fontId="4"/>
  </si>
  <si>
    <t>２</t>
    <phoneticPr fontId="4"/>
  </si>
  <si>
    <t>　右上の太枠内に入札単価（税込）を記入すること。</t>
    <rPh sb="1" eb="3">
      <t>ミギウエ</t>
    </rPh>
    <rPh sb="4" eb="6">
      <t>フトワク</t>
    </rPh>
    <rPh sb="6" eb="7">
      <t>ナイ</t>
    </rPh>
    <rPh sb="8" eb="10">
      <t>ニュウサツ</t>
    </rPh>
    <rPh sb="10" eb="12">
      <t>タンカ</t>
    </rPh>
    <rPh sb="13" eb="15">
      <t>ゼイコ</t>
    </rPh>
    <rPh sb="17" eb="19">
      <t>キニュウ</t>
    </rPh>
    <phoneticPr fontId="4"/>
  </si>
  <si>
    <t>３</t>
    <phoneticPr fontId="4"/>
  </si>
  <si>
    <r>
      <t>　入札金額算定書の</t>
    </r>
    <r>
      <rPr>
        <u/>
        <sz val="14"/>
        <rFont val="ＭＳ Ｐゴシック"/>
        <family val="3"/>
        <charset val="128"/>
      </rPr>
      <t>太枠内ア</t>
    </r>
    <r>
      <rPr>
        <sz val="14"/>
        <rFont val="ＭＳ Ｐゴシック"/>
        <family val="3"/>
        <charset val="128"/>
      </rPr>
      <t>の合計金額（税抜）の金額を入札書に記載すること。</t>
    </r>
    <rPh sb="1" eb="3">
      <t>ニュウサツ</t>
    </rPh>
    <rPh sb="3" eb="5">
      <t>キンガク</t>
    </rPh>
    <rPh sb="5" eb="7">
      <t>サンテイ</t>
    </rPh>
    <rPh sb="7" eb="8">
      <t>ショ</t>
    </rPh>
    <rPh sb="9" eb="10">
      <t>フト</t>
    </rPh>
    <rPh sb="10" eb="11">
      <t>ワク</t>
    </rPh>
    <rPh sb="11" eb="12">
      <t>ナイ</t>
    </rPh>
    <rPh sb="14" eb="16">
      <t>ゴウケイ</t>
    </rPh>
    <rPh sb="16" eb="18">
      <t>キンガク</t>
    </rPh>
    <rPh sb="19" eb="20">
      <t>ゼイ</t>
    </rPh>
    <rPh sb="20" eb="21">
      <t>ヌ</t>
    </rPh>
    <rPh sb="23" eb="25">
      <t>キンガク</t>
    </rPh>
    <rPh sb="26" eb="28">
      <t>ニュウサツ</t>
    </rPh>
    <rPh sb="28" eb="29">
      <t>ショ</t>
    </rPh>
    <rPh sb="30" eb="32">
      <t>キサイ</t>
    </rPh>
    <phoneticPr fontId="4"/>
  </si>
  <si>
    <t>４</t>
  </si>
  <si>
    <t>　基本料金入札単価、電力量料金入札単価、附帯契約入札単価は、１円未満の端数を含むことができる。ただし、各月の基本料金及び電力料金の合計額に１円未満の端数があるときは、その全部を切り捨てた額とする。</t>
    <rPh sb="1" eb="3">
      <t>キホン</t>
    </rPh>
    <rPh sb="3" eb="5">
      <t>リョウキン</t>
    </rPh>
    <rPh sb="5" eb="7">
      <t>ニュウサツ</t>
    </rPh>
    <rPh sb="7" eb="9">
      <t>タンカ</t>
    </rPh>
    <rPh sb="10" eb="13">
      <t>デンリョクリョウ</t>
    </rPh>
    <rPh sb="13" eb="15">
      <t>リョウキン</t>
    </rPh>
    <rPh sb="15" eb="17">
      <t>ニュウサツ</t>
    </rPh>
    <rPh sb="17" eb="19">
      <t>タンカ</t>
    </rPh>
    <rPh sb="20" eb="22">
      <t>フタイ</t>
    </rPh>
    <rPh sb="22" eb="24">
      <t>ケイヤク</t>
    </rPh>
    <rPh sb="24" eb="26">
      <t>ニュウサツ</t>
    </rPh>
    <rPh sb="26" eb="28">
      <t>タンカ</t>
    </rPh>
    <rPh sb="31" eb="32">
      <t>エン</t>
    </rPh>
    <rPh sb="32" eb="34">
      <t>ミマン</t>
    </rPh>
    <rPh sb="35" eb="37">
      <t>ハスウ</t>
    </rPh>
    <rPh sb="38" eb="39">
      <t>フク</t>
    </rPh>
    <rPh sb="51" eb="53">
      <t>カクツキ</t>
    </rPh>
    <rPh sb="54" eb="56">
      <t>キホン</t>
    </rPh>
    <rPh sb="56" eb="58">
      <t>リョウキン</t>
    </rPh>
    <rPh sb="58" eb="59">
      <t>オヨ</t>
    </rPh>
    <rPh sb="60" eb="62">
      <t>デンリョク</t>
    </rPh>
    <rPh sb="62" eb="64">
      <t>リョウキン</t>
    </rPh>
    <rPh sb="65" eb="68">
      <t>ゴウケイガク</t>
    </rPh>
    <rPh sb="70" eb="71">
      <t>エン</t>
    </rPh>
    <rPh sb="71" eb="73">
      <t>ミマン</t>
    </rPh>
    <rPh sb="74" eb="76">
      <t>ハスウ</t>
    </rPh>
    <rPh sb="85" eb="87">
      <t>ゼンブ</t>
    </rPh>
    <rPh sb="88" eb="89">
      <t>キ</t>
    </rPh>
    <rPh sb="90" eb="91">
      <t>ス</t>
    </rPh>
    <rPh sb="93" eb="94">
      <t>ガク</t>
    </rPh>
    <phoneticPr fontId="4"/>
  </si>
  <si>
    <t>５</t>
  </si>
  <si>
    <t>　自家発補給電力の基本料金は、電気の供給を受けない場合（３０％）とする。</t>
    <rPh sb="1" eb="8">
      <t>ジカハツホキュウデンリョク</t>
    </rPh>
    <rPh sb="9" eb="11">
      <t>キホン</t>
    </rPh>
    <rPh sb="11" eb="13">
      <t>リョウキン</t>
    </rPh>
    <rPh sb="15" eb="17">
      <t>デンキ</t>
    </rPh>
    <rPh sb="18" eb="20">
      <t>キョウキュウ</t>
    </rPh>
    <rPh sb="21" eb="22">
      <t>ウ</t>
    </rPh>
    <rPh sb="25" eb="27">
      <t>バアイ</t>
    </rPh>
    <phoneticPr fontId="4"/>
  </si>
  <si>
    <t>ｋWh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</si>
</sst>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#"/>
    <numFmt numFmtId="177" formatCode="#,##0.0"/>
    <numFmt numFmtId="178" formatCode="#,##0.00;&quot;△ &quot;#,##0.00"/>
    <numFmt numFmtId="179" formatCode="#,##0;&quot;△ &quot;#,##0"/>
    <numFmt numFmtId="180" formatCode="#,###.0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4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2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5" fillId="0" borderId="0" xfId="2" applyFont="1" applyBorder="1" applyAlignment="1" applyProtection="1">
      <alignment vertical="top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1" fillId="0" borderId="0" xfId="2" applyProtection="1">
      <alignment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Protection="1">
      <alignment vertical="center"/>
    </xf>
    <xf numFmtId="0" fontId="1" fillId="0" borderId="20" xfId="2" applyBorder="1" applyAlignment="1" applyProtection="1">
      <alignment horizontal="center" vertical="center" wrapText="1"/>
    </xf>
    <xf numFmtId="0" fontId="9" fillId="0" borderId="18" xfId="2" applyFont="1" applyBorder="1" applyAlignment="1" applyProtection="1">
      <alignment vertical="center"/>
    </xf>
    <xf numFmtId="0" fontId="1" fillId="0" borderId="18" xfId="2" applyFont="1" applyBorder="1" applyAlignment="1" applyProtection="1">
      <alignment vertical="center" wrapText="1"/>
    </xf>
    <xf numFmtId="0" fontId="1" fillId="0" borderId="18" xfId="2" applyFont="1" applyBorder="1" applyAlignment="1" applyProtection="1">
      <alignment horizontal="center" vertical="center" wrapText="1"/>
    </xf>
    <xf numFmtId="0" fontId="1" fillId="0" borderId="18" xfId="2" applyFont="1" applyBorder="1" applyAlignment="1" applyProtection="1">
      <alignment horizontal="center" vertical="center"/>
    </xf>
    <xf numFmtId="0" fontId="1" fillId="0" borderId="13" xfId="2" applyBorder="1" applyAlignment="1" applyProtection="1">
      <alignment horizontal="right" vertical="center" wrapText="1"/>
    </xf>
    <xf numFmtId="0" fontId="9" fillId="0" borderId="21" xfId="2" applyFont="1" applyBorder="1" applyAlignment="1" applyProtection="1">
      <alignment horizontal="center" vertical="center"/>
    </xf>
    <xf numFmtId="0" fontId="9" fillId="0" borderId="21" xfId="2" applyFont="1" applyBorder="1" applyAlignment="1" applyProtection="1">
      <alignment horizontal="right" vertical="center"/>
    </xf>
    <xf numFmtId="0" fontId="10" fillId="0" borderId="21" xfId="2" applyFont="1" applyBorder="1" applyAlignment="1" applyProtection="1">
      <alignment vertical="center"/>
    </xf>
    <xf numFmtId="0" fontId="10" fillId="0" borderId="21" xfId="2" applyFont="1" applyBorder="1" applyAlignment="1" applyProtection="1">
      <alignment vertical="center" wrapText="1"/>
    </xf>
    <xf numFmtId="0" fontId="10" fillId="0" borderId="21" xfId="2" applyFont="1" applyBorder="1" applyAlignment="1" applyProtection="1">
      <alignment horizontal="right" vertical="center"/>
    </xf>
    <xf numFmtId="0" fontId="1" fillId="0" borderId="13" xfId="2" applyFont="1" applyBorder="1" applyAlignment="1" applyProtection="1">
      <alignment horizontal="right" vertical="center"/>
    </xf>
    <xf numFmtId="0" fontId="1" fillId="0" borderId="21" xfId="2" applyFont="1" applyBorder="1" applyAlignment="1" applyProtection="1">
      <alignment horizontal="right" vertical="center"/>
    </xf>
    <xf numFmtId="0" fontId="1" fillId="0" borderId="1" xfId="2" applyBorder="1" applyProtection="1">
      <alignment vertical="center"/>
    </xf>
    <xf numFmtId="0" fontId="1" fillId="0" borderId="3" xfId="2" applyBorder="1" applyAlignment="1" applyProtection="1">
      <alignment horizontal="center" vertical="center"/>
    </xf>
    <xf numFmtId="38" fontId="8" fillId="0" borderId="3" xfId="3" applyFont="1" applyBorder="1" applyProtection="1">
      <alignment vertical="center"/>
    </xf>
    <xf numFmtId="0" fontId="1" fillId="0" borderId="13" xfId="2" applyBorder="1" applyProtection="1">
      <alignment vertical="center"/>
    </xf>
    <xf numFmtId="0" fontId="12" fillId="5" borderId="0" xfId="2" applyFont="1" applyFill="1" applyProtection="1">
      <alignment vertical="center"/>
    </xf>
    <xf numFmtId="0" fontId="1" fillId="0" borderId="0" xfId="2" applyAlignment="1" applyProtection="1">
      <alignment vertical="top"/>
    </xf>
    <xf numFmtId="0" fontId="5" fillId="0" borderId="0" xfId="2" applyFont="1" applyFill="1" applyBorder="1" applyAlignment="1" applyProtection="1">
      <alignment horizontal="right" vertical="top"/>
    </xf>
    <xf numFmtId="0" fontId="13" fillId="0" borderId="0" xfId="2" applyFont="1" applyBorder="1" applyAlignment="1" applyProtection="1">
      <alignment vertical="top" wrapText="1"/>
    </xf>
    <xf numFmtId="0" fontId="1" fillId="0" borderId="0" xfId="2" applyAlignment="1" applyProtection="1">
      <alignment vertical="top"/>
      <protection locked="0"/>
    </xf>
    <xf numFmtId="0" fontId="14" fillId="0" borderId="23" xfId="2" applyFont="1" applyBorder="1" applyAlignment="1" applyProtection="1">
      <alignment horizontal="center" vertical="center"/>
    </xf>
    <xf numFmtId="49" fontId="14" fillId="0" borderId="0" xfId="2" applyNumberFormat="1" applyFont="1" applyAlignment="1" applyProtection="1">
      <alignment horizontal="right" vertical="center"/>
    </xf>
    <xf numFmtId="0" fontId="14" fillId="0" borderId="0" xfId="2" applyFont="1" applyProtection="1">
      <alignment vertical="center"/>
    </xf>
    <xf numFmtId="0" fontId="13" fillId="0" borderId="0" xfId="2" applyFont="1" applyBorder="1" applyProtection="1">
      <alignment vertical="center"/>
    </xf>
    <xf numFmtId="0" fontId="14" fillId="0" borderId="0" xfId="2" applyFont="1" applyBorder="1" applyAlignment="1" applyProtection="1">
      <alignment horizontal="center" vertical="center"/>
    </xf>
    <xf numFmtId="0" fontId="1" fillId="0" borderId="0" xfId="2" applyBorder="1" applyProtection="1">
      <alignment vertical="center"/>
      <protection locked="0"/>
    </xf>
    <xf numFmtId="4" fontId="1" fillId="0" borderId="3" xfId="2" applyNumberFormat="1" applyFont="1" applyFill="1" applyBorder="1" applyAlignment="1" applyProtection="1">
      <alignment horizontal="center" vertical="center"/>
    </xf>
    <xf numFmtId="176" fontId="1" fillId="3" borderId="10" xfId="2" applyNumberFormat="1" applyFont="1" applyFill="1" applyBorder="1" applyAlignment="1" applyProtection="1">
      <alignment vertical="center" shrinkToFit="1"/>
    </xf>
    <xf numFmtId="9" fontId="1" fillId="0" borderId="10" xfId="2" applyNumberFormat="1" applyBorder="1" applyAlignment="1" applyProtection="1">
      <alignment vertical="center" shrinkToFit="1"/>
    </xf>
    <xf numFmtId="9" fontId="1" fillId="0" borderId="1" xfId="2" applyNumberFormat="1" applyBorder="1" applyAlignment="1" applyProtection="1">
      <alignment vertical="center" shrinkToFit="1"/>
    </xf>
    <xf numFmtId="38" fontId="1" fillId="0" borderId="10" xfId="3" applyFont="1" applyBorder="1" applyAlignment="1" applyProtection="1">
      <alignment vertical="center" shrinkToFit="1"/>
    </xf>
    <xf numFmtId="176" fontId="11" fillId="3" borderId="10" xfId="2" applyNumberFormat="1" applyFont="1" applyFill="1" applyBorder="1" applyAlignment="1" applyProtection="1">
      <alignment vertical="center" shrinkToFit="1"/>
    </xf>
    <xf numFmtId="4" fontId="11" fillId="3" borderId="10" xfId="2" applyNumberFormat="1" applyFont="1" applyFill="1" applyBorder="1" applyAlignment="1" applyProtection="1">
      <alignment vertical="center" shrinkToFit="1"/>
    </xf>
    <xf numFmtId="4" fontId="11" fillId="0" borderId="21" xfId="2" applyNumberFormat="1" applyFont="1" applyBorder="1" applyAlignment="1" applyProtection="1">
      <alignment vertical="center" shrinkToFit="1"/>
    </xf>
    <xf numFmtId="177" fontId="11" fillId="4" borderId="10" xfId="2" applyNumberFormat="1" applyFont="1" applyFill="1" applyBorder="1" applyAlignment="1" applyProtection="1">
      <alignment vertical="center" shrinkToFit="1"/>
    </xf>
    <xf numFmtId="178" fontId="11" fillId="0" borderId="21" xfId="2" applyNumberFormat="1" applyFont="1" applyBorder="1" applyAlignment="1" applyProtection="1">
      <alignment vertical="center" shrinkToFit="1"/>
    </xf>
    <xf numFmtId="4" fontId="11" fillId="4" borderId="10" xfId="2" applyNumberFormat="1" applyFont="1" applyFill="1" applyBorder="1" applyAlignment="1" applyProtection="1">
      <alignment vertical="center" shrinkToFit="1"/>
    </xf>
    <xf numFmtId="179" fontId="11" fillId="0" borderId="10" xfId="2" applyNumberFormat="1" applyFont="1" applyBorder="1" applyAlignment="1" applyProtection="1">
      <alignment vertical="center" shrinkToFit="1"/>
    </xf>
    <xf numFmtId="38" fontId="8" fillId="0" borderId="10" xfId="3" applyFont="1" applyBorder="1" applyAlignment="1" applyProtection="1">
      <alignment vertical="center" shrinkToFit="1"/>
    </xf>
    <xf numFmtId="176" fontId="1" fillId="0" borderId="10" xfId="2" applyNumberFormat="1" applyBorder="1" applyAlignment="1" applyProtection="1">
      <alignment vertical="center" shrinkToFit="1"/>
    </xf>
    <xf numFmtId="4" fontId="11" fillId="0" borderId="10" xfId="2" applyNumberFormat="1" applyFont="1" applyBorder="1" applyAlignment="1" applyProtection="1">
      <alignment vertical="center" shrinkToFit="1"/>
    </xf>
    <xf numFmtId="9" fontId="1" fillId="0" borderId="21" xfId="2" applyNumberFormat="1" applyBorder="1" applyAlignment="1" applyProtection="1">
      <alignment vertical="center" shrinkToFit="1"/>
    </xf>
    <xf numFmtId="38" fontId="1" fillId="0" borderId="21" xfId="3" applyFont="1" applyBorder="1" applyAlignment="1" applyProtection="1">
      <alignment vertical="center" shrinkToFit="1"/>
    </xf>
    <xf numFmtId="4" fontId="11" fillId="3" borderId="21" xfId="2" applyNumberFormat="1" applyFont="1" applyFill="1" applyBorder="1" applyAlignment="1" applyProtection="1">
      <alignment vertical="center" shrinkToFit="1"/>
    </xf>
    <xf numFmtId="4" fontId="1" fillId="0" borderId="10" xfId="2" applyNumberFormat="1" applyFont="1" applyFill="1" applyBorder="1" applyAlignment="1" applyProtection="1">
      <alignment horizontal="center" vertical="center" shrinkToFit="1"/>
    </xf>
    <xf numFmtId="4" fontId="1" fillId="0" borderId="1" xfId="2" applyNumberFormat="1" applyFont="1" applyFill="1" applyBorder="1" applyAlignment="1" applyProtection="1">
      <alignment horizontal="center" vertical="center" shrinkToFit="1"/>
    </xf>
    <xf numFmtId="4" fontId="1" fillId="0" borderId="3" xfId="2" applyNumberFormat="1" applyFont="1" applyFill="1" applyBorder="1" applyAlignment="1" applyProtection="1">
      <alignment horizontal="center" vertical="center" shrinkToFit="1"/>
    </xf>
    <xf numFmtId="3" fontId="1" fillId="0" borderId="10" xfId="2" applyNumberFormat="1" applyFont="1" applyFill="1" applyBorder="1" applyAlignment="1" applyProtection="1">
      <alignment horizontal="right" vertical="center" shrinkToFit="1"/>
    </xf>
    <xf numFmtId="3" fontId="1" fillId="0" borderId="1" xfId="2" applyNumberFormat="1" applyFont="1" applyFill="1" applyBorder="1" applyAlignment="1" applyProtection="1">
      <alignment vertical="center" shrinkToFit="1"/>
    </xf>
    <xf numFmtId="38" fontId="1" fillId="5" borderId="22" xfId="2" applyNumberFormat="1" applyFont="1" applyFill="1" applyBorder="1" applyAlignment="1" applyProtection="1">
      <alignment vertical="center" shrinkToFit="1"/>
    </xf>
    <xf numFmtId="0" fontId="1" fillId="0" borderId="18" xfId="2" applyBorder="1" applyAlignment="1" applyProtection="1">
      <alignment horizontal="center" vertical="center"/>
    </xf>
    <xf numFmtId="0" fontId="1" fillId="0" borderId="9" xfId="2" applyBorder="1" applyAlignment="1" applyProtection="1">
      <alignment horizontal="center" vertical="center"/>
    </xf>
    <xf numFmtId="0" fontId="1" fillId="0" borderId="14" xfId="2" applyBorder="1" applyAlignment="1" applyProtection="1">
      <alignment horizontal="center" vertical="center"/>
    </xf>
    <xf numFmtId="180" fontId="11" fillId="0" borderId="21" xfId="2" applyNumberFormat="1" applyFont="1" applyBorder="1" applyAlignment="1" applyProtection="1">
      <alignment vertical="center" shrinkToFit="1"/>
    </xf>
    <xf numFmtId="180" fontId="9" fillId="4" borderId="10" xfId="2" applyNumberFormat="1" applyFont="1" applyFill="1" applyBorder="1" applyAlignment="1" applyProtection="1">
      <alignment vertical="center" shrinkToFit="1"/>
    </xf>
    <xf numFmtId="180" fontId="1" fillId="4" borderId="10" xfId="2" applyNumberFormat="1" applyFont="1" applyFill="1" applyBorder="1" applyAlignment="1" applyProtection="1">
      <alignment vertical="center" shrinkToFit="1"/>
    </xf>
    <xf numFmtId="180" fontId="8" fillId="0" borderId="10" xfId="3" applyNumberFormat="1" applyFont="1" applyBorder="1" applyAlignment="1" applyProtection="1">
      <alignment vertical="center" shrinkToFit="1"/>
    </xf>
    <xf numFmtId="176" fontId="1" fillId="0" borderId="18" xfId="2" applyNumberFormat="1" applyBorder="1" applyAlignment="1" applyProtection="1">
      <alignment horizontal="center" vertical="center" shrinkToFit="1"/>
    </xf>
    <xf numFmtId="176" fontId="1" fillId="0" borderId="20" xfId="2" applyNumberFormat="1" applyBorder="1" applyAlignment="1" applyProtection="1">
      <alignment horizontal="center" vertical="center" shrinkToFit="1"/>
    </xf>
    <xf numFmtId="176" fontId="1" fillId="0" borderId="24" xfId="2" applyNumberFormat="1" applyBorder="1" applyAlignment="1" applyProtection="1">
      <alignment horizontal="center" vertical="center" shrinkToFit="1"/>
    </xf>
    <xf numFmtId="180" fontId="1" fillId="0" borderId="1" xfId="1" applyNumberFormat="1" applyFont="1" applyBorder="1" applyAlignment="1" applyProtection="1">
      <alignment horizontal="center" vertical="center" shrinkToFit="1"/>
    </xf>
    <xf numFmtId="180" fontId="1" fillId="0" borderId="3" xfId="1" applyNumberFormat="1" applyFont="1" applyBorder="1" applyAlignment="1" applyProtection="1">
      <alignment horizontal="center" vertical="center" shrinkToFit="1"/>
    </xf>
    <xf numFmtId="0" fontId="1" fillId="0" borderId="1" xfId="2" applyFont="1" applyFill="1" applyBorder="1" applyAlignment="1" applyProtection="1">
      <alignment horizontal="center" vertical="center"/>
    </xf>
    <xf numFmtId="0" fontId="1" fillId="0" borderId="3" xfId="2" applyFont="1" applyFill="1" applyBorder="1" applyAlignment="1" applyProtection="1">
      <alignment horizontal="center" vertical="center"/>
    </xf>
    <xf numFmtId="0" fontId="1" fillId="0" borderId="8" xfId="2" applyBorder="1" applyAlignment="1" applyProtection="1">
      <alignment horizontal="center" vertical="center"/>
    </xf>
    <xf numFmtId="0" fontId="1" fillId="0" borderId="9" xfId="2" applyBorder="1" applyAlignment="1" applyProtection="1">
      <alignment horizontal="center" vertical="center"/>
    </xf>
    <xf numFmtId="0" fontId="1" fillId="0" borderId="11" xfId="2" applyBorder="1" applyAlignment="1" applyProtection="1">
      <alignment horizontal="center" vertical="center"/>
    </xf>
    <xf numFmtId="0" fontId="1" fillId="0" borderId="12" xfId="2" applyBorder="1" applyAlignment="1" applyProtection="1">
      <alignment horizontal="center" vertical="center"/>
    </xf>
    <xf numFmtId="0" fontId="1" fillId="0" borderId="13" xfId="2" applyBorder="1" applyAlignment="1" applyProtection="1">
      <alignment horizontal="center" vertical="center"/>
    </xf>
    <xf numFmtId="0" fontId="1" fillId="0" borderId="14" xfId="2" applyBorder="1" applyAlignment="1" applyProtection="1">
      <alignment horizontal="center" vertical="center"/>
    </xf>
    <xf numFmtId="0" fontId="1" fillId="0" borderId="10" xfId="2" applyBorder="1" applyAlignment="1" applyProtection="1">
      <alignment horizontal="center" vertical="center"/>
    </xf>
    <xf numFmtId="0" fontId="1" fillId="0" borderId="18" xfId="2" applyBorder="1" applyAlignment="1" applyProtection="1">
      <alignment horizontal="center" vertical="center"/>
    </xf>
    <xf numFmtId="0" fontId="1" fillId="0" borderId="17" xfId="2" applyBorder="1" applyAlignment="1" applyProtection="1">
      <alignment horizontal="center" vertical="center"/>
    </xf>
    <xf numFmtId="0" fontId="1" fillId="0" borderId="19" xfId="2" applyBorder="1" applyAlignment="1" applyProtection="1">
      <alignment horizontal="center" vertical="center"/>
    </xf>
    <xf numFmtId="0" fontId="1" fillId="0" borderId="20" xfId="2" applyBorder="1" applyAlignment="1" applyProtection="1">
      <alignment horizontal="center" vertical="center"/>
    </xf>
    <xf numFmtId="0" fontId="1" fillId="0" borderId="21" xfId="2" applyBorder="1" applyAlignment="1" applyProtection="1">
      <alignment horizontal="center" vertical="center"/>
    </xf>
    <xf numFmtId="0" fontId="9" fillId="0" borderId="13" xfId="2" applyFont="1" applyBorder="1" applyAlignment="1" applyProtection="1">
      <alignment horizontal="right" vertical="center"/>
    </xf>
    <xf numFmtId="0" fontId="9" fillId="0" borderId="14" xfId="2" applyFont="1" applyBorder="1" applyAlignment="1" applyProtection="1">
      <alignment horizontal="right" vertical="center"/>
    </xf>
    <xf numFmtId="0" fontId="1" fillId="0" borderId="8" xfId="2" applyBorder="1" applyAlignment="1" applyProtection="1">
      <alignment horizontal="center" vertical="center" wrapText="1"/>
    </xf>
    <xf numFmtId="0" fontId="1" fillId="0" borderId="17" xfId="2" applyBorder="1" applyAlignment="1" applyProtection="1">
      <alignment horizontal="center" vertical="center" wrapText="1"/>
    </xf>
    <xf numFmtId="0" fontId="1" fillId="0" borderId="9" xfId="2" applyBorder="1" applyAlignment="1" applyProtection="1">
      <alignment horizontal="center" vertical="center" wrapText="1"/>
    </xf>
    <xf numFmtId="0" fontId="1" fillId="0" borderId="13" xfId="2" applyBorder="1" applyAlignment="1" applyProtection="1">
      <alignment horizontal="center" vertical="center" wrapText="1"/>
    </xf>
    <xf numFmtId="0" fontId="1" fillId="0" borderId="19" xfId="2" applyBorder="1" applyAlignment="1" applyProtection="1">
      <alignment horizontal="center" vertical="center" wrapText="1"/>
    </xf>
    <xf numFmtId="0" fontId="1" fillId="0" borderId="14" xfId="2" applyBorder="1" applyAlignment="1" applyProtection="1">
      <alignment horizontal="center" vertical="center" wrapText="1"/>
    </xf>
    <xf numFmtId="0" fontId="9" fillId="0" borderId="10" xfId="2" applyFont="1" applyBorder="1" applyAlignment="1" applyProtection="1">
      <alignment horizontal="center" vertical="center" wrapText="1"/>
    </xf>
    <xf numFmtId="0" fontId="1" fillId="0" borderId="1" xfId="2" applyBorder="1" applyAlignment="1" applyProtection="1">
      <alignment horizontal="center" vertical="center" wrapText="1"/>
    </xf>
    <xf numFmtId="0" fontId="1" fillId="0" borderId="10" xfId="2" applyBorder="1" applyAlignment="1" applyProtection="1">
      <alignment horizontal="center" vertical="center" wrapText="1"/>
    </xf>
    <xf numFmtId="0" fontId="1" fillId="0" borderId="0" xfId="2" applyBorder="1" applyAlignment="1" applyProtection="1">
      <alignment horizontal="center" vertical="center"/>
    </xf>
    <xf numFmtId="0" fontId="1" fillId="0" borderId="11" xfId="2" applyBorder="1" applyAlignment="1" applyProtection="1">
      <alignment horizontal="center" vertical="center" wrapText="1"/>
    </xf>
    <xf numFmtId="0" fontId="1" fillId="0" borderId="12" xfId="2" applyBorder="1" applyAlignment="1" applyProtection="1">
      <alignment horizontal="center" vertical="center" wrapText="1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40" fontId="7" fillId="2" borderId="6" xfId="1" applyNumberFormat="1" applyFont="1" applyFill="1" applyBorder="1" applyAlignment="1" applyProtection="1">
      <alignment horizontal="center" vertical="center"/>
      <protection locked="0"/>
    </xf>
    <xf numFmtId="40" fontId="7" fillId="2" borderId="7" xfId="1" applyNumberFormat="1" applyFont="1" applyFill="1" applyBorder="1" applyAlignment="1" applyProtection="1">
      <alignment horizontal="center" vertical="center"/>
      <protection locked="0"/>
    </xf>
    <xf numFmtId="40" fontId="7" fillId="2" borderId="15" xfId="1" applyNumberFormat="1" applyFont="1" applyFill="1" applyBorder="1" applyAlignment="1" applyProtection="1">
      <alignment horizontal="center" vertical="center"/>
      <protection locked="0"/>
    </xf>
    <xf numFmtId="40" fontId="7" fillId="2" borderId="16" xfId="1" applyNumberFormat="1" applyFont="1" applyFill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 wrapText="1"/>
      <protection locked="0"/>
    </xf>
    <xf numFmtId="0" fontId="6" fillId="0" borderId="9" xfId="2" applyFont="1" applyBorder="1" applyAlignment="1" applyProtection="1">
      <alignment horizontal="center" vertical="center" wrapText="1"/>
      <protection locked="0"/>
    </xf>
    <xf numFmtId="0" fontId="6" fillId="0" borderId="11" xfId="2" applyFont="1" applyBorder="1" applyAlignment="1" applyProtection="1">
      <alignment horizontal="center" vertical="center" wrapText="1"/>
      <protection locked="0"/>
    </xf>
    <xf numFmtId="0" fontId="6" fillId="0" borderId="12" xfId="2" applyFont="1" applyBorder="1" applyAlignment="1" applyProtection="1">
      <alignment horizontal="center" vertical="center" wrapText="1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 applyProtection="1">
      <alignment horizontal="center" vertical="center"/>
      <protection locked="0"/>
    </xf>
    <xf numFmtId="0" fontId="7" fillId="2" borderId="5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41"/>
  <sheetViews>
    <sheetView tabSelected="1" view="pageBreakPreview" zoomScale="80" zoomScaleNormal="80" zoomScaleSheetLayoutView="80" workbookViewId="0">
      <selection activeCell="AF5" sqref="AF5:AG5"/>
    </sheetView>
  </sheetViews>
  <sheetFormatPr defaultColWidth="11.3984375" defaultRowHeight="18" customHeight="1" x14ac:dyDescent="0.45"/>
  <cols>
    <col min="1" max="2" width="9.59765625" style="5" customWidth="1"/>
    <col min="3" max="3" width="7.8984375" style="5" customWidth="1"/>
    <col min="4" max="4" width="10.796875" style="5" customWidth="1"/>
    <col min="5" max="7" width="6.8984375" style="5" customWidth="1"/>
    <col min="8" max="8" width="3.5" style="5" customWidth="1"/>
    <col min="9" max="9" width="9.296875" style="5" customWidth="1"/>
    <col min="10" max="13" width="9.59765625" style="5" customWidth="1"/>
    <col min="14" max="14" width="7.796875" style="5" customWidth="1"/>
    <col min="15" max="15" width="11.3984375" style="5" customWidth="1"/>
    <col min="16" max="16" width="7.796875" style="5" customWidth="1"/>
    <col min="17" max="17" width="11.3984375" style="5" customWidth="1"/>
    <col min="18" max="18" width="7.796875" style="5" customWidth="1"/>
    <col min="19" max="19" width="11.3984375" style="5" customWidth="1"/>
    <col min="20" max="20" width="7.796875" style="5" customWidth="1"/>
    <col min="21" max="21" width="14.296875" style="5" customWidth="1"/>
    <col min="22" max="22" width="7.796875" style="5" customWidth="1"/>
    <col min="23" max="23" width="11.3984375" style="5" customWidth="1"/>
    <col min="24" max="24" width="13.796875" style="5" customWidth="1"/>
    <col min="25" max="26" width="8.8984375" style="5" customWidth="1"/>
    <col min="27" max="27" width="8" style="5" customWidth="1"/>
    <col min="28" max="28" width="11.69921875" style="5" customWidth="1"/>
    <col min="29" max="32" width="8.8984375" style="5" customWidth="1"/>
    <col min="33" max="33" width="14.5" style="5" customWidth="1"/>
    <col min="34" max="34" width="15.19921875" style="5" customWidth="1"/>
    <col min="35" max="35" width="4.5" style="5" customWidth="1"/>
    <col min="36" max="16384" width="11.3984375" style="5"/>
  </cols>
  <sheetData>
    <row r="1" spans="1:35" s="2" customFormat="1" ht="30" customHeight="1" thickBot="1" x14ac:dyDescent="0.5">
      <c r="A1" s="1" t="s">
        <v>0</v>
      </c>
      <c r="B1" s="1"/>
      <c r="AE1" s="3"/>
    </row>
    <row r="2" spans="1:35" s="2" customFormat="1" ht="30" customHeight="1" thickTop="1" x14ac:dyDescent="0.45">
      <c r="A2" s="1"/>
      <c r="B2" s="1"/>
      <c r="Z2" s="100" t="s">
        <v>1</v>
      </c>
      <c r="AA2" s="101"/>
      <c r="AB2" s="102"/>
      <c r="AC2" s="100" t="s">
        <v>2</v>
      </c>
      <c r="AD2" s="101"/>
      <c r="AE2" s="101"/>
      <c r="AF2" s="113" t="s">
        <v>3</v>
      </c>
      <c r="AG2" s="114"/>
    </row>
    <row r="3" spans="1:35" s="2" customFormat="1" ht="30" customHeight="1" x14ac:dyDescent="0.45">
      <c r="A3" s="1"/>
      <c r="B3" s="1"/>
      <c r="Z3" s="100" t="s">
        <v>4</v>
      </c>
      <c r="AA3" s="101"/>
      <c r="AB3" s="102"/>
      <c r="AC3" s="100" t="s">
        <v>5</v>
      </c>
      <c r="AD3" s="101"/>
      <c r="AE3" s="101"/>
      <c r="AF3" s="103"/>
      <c r="AG3" s="104"/>
    </row>
    <row r="4" spans="1:35" s="2" customFormat="1" ht="30" customHeight="1" x14ac:dyDescent="0.45">
      <c r="A4" s="1"/>
      <c r="B4" s="1"/>
      <c r="Z4" s="107" t="s">
        <v>6</v>
      </c>
      <c r="AA4" s="108"/>
      <c r="AB4" s="4" t="s">
        <v>7</v>
      </c>
      <c r="AC4" s="100" t="s">
        <v>77</v>
      </c>
      <c r="AD4" s="101"/>
      <c r="AE4" s="101"/>
      <c r="AF4" s="103"/>
      <c r="AG4" s="104"/>
    </row>
    <row r="5" spans="1:35" s="2" customFormat="1" ht="30" customHeight="1" x14ac:dyDescent="0.45">
      <c r="A5" s="1"/>
      <c r="B5" s="1"/>
      <c r="Z5" s="109"/>
      <c r="AA5" s="110"/>
      <c r="AB5" s="4" t="s">
        <v>8</v>
      </c>
      <c r="AC5" s="100" t="s">
        <v>9</v>
      </c>
      <c r="AD5" s="101"/>
      <c r="AE5" s="101"/>
      <c r="AF5" s="103"/>
      <c r="AG5" s="104"/>
    </row>
    <row r="6" spans="1:35" s="2" customFormat="1" ht="30" customHeight="1" x14ac:dyDescent="0.45">
      <c r="A6" s="1"/>
      <c r="B6" s="1"/>
      <c r="Z6" s="111"/>
      <c r="AA6" s="112"/>
      <c r="AB6" s="4" t="s">
        <v>10</v>
      </c>
      <c r="AC6" s="100" t="s">
        <v>9</v>
      </c>
      <c r="AD6" s="101"/>
      <c r="AE6" s="101"/>
      <c r="AF6" s="103"/>
      <c r="AG6" s="104"/>
    </row>
    <row r="7" spans="1:35" s="2" customFormat="1" ht="30" customHeight="1" x14ac:dyDescent="0.45">
      <c r="A7" s="1"/>
      <c r="B7" s="1"/>
      <c r="Z7" s="100" t="s">
        <v>11</v>
      </c>
      <c r="AA7" s="101"/>
      <c r="AB7" s="102"/>
      <c r="AC7" s="100" t="s">
        <v>12</v>
      </c>
      <c r="AD7" s="101"/>
      <c r="AE7" s="101"/>
      <c r="AF7" s="103"/>
      <c r="AG7" s="104"/>
    </row>
    <row r="8" spans="1:35" s="2" customFormat="1" ht="30" customHeight="1" thickBot="1" x14ac:dyDescent="0.5">
      <c r="A8" s="1"/>
      <c r="B8" s="1"/>
      <c r="Z8" s="100" t="s">
        <v>13</v>
      </c>
      <c r="AA8" s="101"/>
      <c r="AB8" s="102"/>
      <c r="AC8" s="100" t="s">
        <v>9</v>
      </c>
      <c r="AD8" s="101"/>
      <c r="AE8" s="101"/>
      <c r="AF8" s="105"/>
      <c r="AG8" s="106"/>
    </row>
    <row r="9" spans="1:35" ht="24.9" customHeight="1" thickTop="1" x14ac:dyDescent="0.45">
      <c r="AG9" s="6"/>
    </row>
    <row r="10" spans="1:35" ht="18" customHeight="1" x14ac:dyDescent="0.45">
      <c r="A10" s="74"/>
      <c r="B10" s="75"/>
      <c r="C10" s="80" t="s">
        <v>14</v>
      </c>
      <c r="D10" s="80"/>
      <c r="E10" s="80"/>
      <c r="F10" s="80"/>
      <c r="G10" s="80"/>
      <c r="H10" s="80"/>
      <c r="I10" s="80"/>
      <c r="J10" s="74" t="s">
        <v>15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75"/>
      <c r="Y10" s="80" t="s">
        <v>16</v>
      </c>
      <c r="Z10" s="80"/>
      <c r="AA10" s="80"/>
      <c r="AB10" s="80"/>
      <c r="AC10" s="80"/>
      <c r="AD10" s="80"/>
      <c r="AE10" s="80"/>
      <c r="AF10" s="80"/>
      <c r="AG10" s="74" t="s">
        <v>17</v>
      </c>
      <c r="AH10" s="81" t="s">
        <v>17</v>
      </c>
      <c r="AI10" s="7"/>
    </row>
    <row r="11" spans="1:35" ht="18" customHeight="1" x14ac:dyDescent="0.45">
      <c r="A11" s="76"/>
      <c r="B11" s="77"/>
      <c r="C11" s="80"/>
      <c r="D11" s="80"/>
      <c r="E11" s="81"/>
      <c r="F11" s="81"/>
      <c r="G11" s="81"/>
      <c r="H11" s="80"/>
      <c r="I11" s="80"/>
      <c r="J11" s="78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79"/>
      <c r="Y11" s="80"/>
      <c r="Z11" s="80"/>
      <c r="AA11" s="80"/>
      <c r="AB11" s="80"/>
      <c r="AC11" s="80"/>
      <c r="AD11" s="80"/>
      <c r="AE11" s="80"/>
      <c r="AF11" s="80"/>
      <c r="AG11" s="76"/>
      <c r="AH11" s="84"/>
      <c r="AI11" s="7"/>
    </row>
    <row r="12" spans="1:35" ht="18" customHeight="1" x14ac:dyDescent="0.45">
      <c r="A12" s="76"/>
      <c r="B12" s="77"/>
      <c r="C12" s="94" t="s">
        <v>18</v>
      </c>
      <c r="D12" s="95" t="s">
        <v>19</v>
      </c>
      <c r="E12" s="74" t="s">
        <v>20</v>
      </c>
      <c r="F12" s="82"/>
      <c r="G12" s="75"/>
      <c r="H12" s="82" t="s">
        <v>21</v>
      </c>
      <c r="I12" s="75"/>
      <c r="J12" s="88" t="s">
        <v>22</v>
      </c>
      <c r="K12" s="89"/>
      <c r="L12" s="89"/>
      <c r="M12" s="90"/>
      <c r="N12" s="74" t="s">
        <v>7</v>
      </c>
      <c r="O12" s="75"/>
      <c r="P12" s="74" t="s">
        <v>8</v>
      </c>
      <c r="Q12" s="75"/>
      <c r="R12" s="74" t="s">
        <v>23</v>
      </c>
      <c r="S12" s="75"/>
      <c r="T12" s="74" t="s">
        <v>24</v>
      </c>
      <c r="U12" s="75"/>
      <c r="V12" s="88" t="s">
        <v>25</v>
      </c>
      <c r="W12" s="90"/>
      <c r="X12" s="81" t="s">
        <v>21</v>
      </c>
      <c r="Y12" s="74" t="s">
        <v>26</v>
      </c>
      <c r="Z12" s="82"/>
      <c r="AA12" s="82"/>
      <c r="AB12" s="82"/>
      <c r="AC12" s="75"/>
      <c r="AD12" s="74" t="s">
        <v>27</v>
      </c>
      <c r="AE12" s="82"/>
      <c r="AF12" s="75"/>
      <c r="AG12" s="76"/>
      <c r="AH12" s="84"/>
      <c r="AI12" s="7"/>
    </row>
    <row r="13" spans="1:35" ht="18" customHeight="1" x14ac:dyDescent="0.45">
      <c r="A13" s="76"/>
      <c r="B13" s="77"/>
      <c r="C13" s="94"/>
      <c r="D13" s="95"/>
      <c r="E13" s="76"/>
      <c r="F13" s="97"/>
      <c r="G13" s="77"/>
      <c r="H13" s="97"/>
      <c r="I13" s="77"/>
      <c r="J13" s="91"/>
      <c r="K13" s="92"/>
      <c r="L13" s="92"/>
      <c r="M13" s="93"/>
      <c r="N13" s="76"/>
      <c r="O13" s="77"/>
      <c r="P13" s="76"/>
      <c r="Q13" s="77"/>
      <c r="R13" s="76"/>
      <c r="S13" s="77"/>
      <c r="T13" s="76"/>
      <c r="U13" s="77"/>
      <c r="V13" s="98"/>
      <c r="W13" s="99"/>
      <c r="X13" s="84"/>
      <c r="Y13" s="78"/>
      <c r="Z13" s="83"/>
      <c r="AA13" s="83"/>
      <c r="AB13" s="83"/>
      <c r="AC13" s="79"/>
      <c r="AD13" s="78"/>
      <c r="AE13" s="83"/>
      <c r="AF13" s="79"/>
      <c r="AG13" s="76"/>
      <c r="AH13" s="84"/>
      <c r="AI13" s="7"/>
    </row>
    <row r="14" spans="1:35" ht="18" customHeight="1" x14ac:dyDescent="0.45">
      <c r="A14" s="76"/>
      <c r="B14" s="77"/>
      <c r="C14" s="94"/>
      <c r="D14" s="96"/>
      <c r="E14" s="85"/>
      <c r="F14" s="80" t="s">
        <v>28</v>
      </c>
      <c r="G14" s="80" t="s">
        <v>29</v>
      </c>
      <c r="H14" s="76"/>
      <c r="I14" s="77"/>
      <c r="J14" s="8" t="s">
        <v>30</v>
      </c>
      <c r="K14" s="8" t="s">
        <v>7</v>
      </c>
      <c r="L14" s="8" t="s">
        <v>8</v>
      </c>
      <c r="M14" s="8" t="s">
        <v>10</v>
      </c>
      <c r="N14" s="9" t="s">
        <v>19</v>
      </c>
      <c r="O14" s="60" t="s">
        <v>31</v>
      </c>
      <c r="P14" s="9" t="s">
        <v>19</v>
      </c>
      <c r="Q14" s="60" t="s">
        <v>31</v>
      </c>
      <c r="R14" s="9" t="s">
        <v>19</v>
      </c>
      <c r="S14" s="60" t="s">
        <v>31</v>
      </c>
      <c r="T14" s="9" t="s">
        <v>19</v>
      </c>
      <c r="U14" s="60" t="s">
        <v>31</v>
      </c>
      <c r="V14" s="9" t="s">
        <v>19</v>
      </c>
      <c r="W14" s="60" t="s">
        <v>31</v>
      </c>
      <c r="X14" s="84"/>
      <c r="Y14" s="10" t="s">
        <v>32</v>
      </c>
      <c r="Z14" s="11" t="s">
        <v>19</v>
      </c>
      <c r="AA14" s="12" t="s">
        <v>28</v>
      </c>
      <c r="AB14" s="11" t="s">
        <v>33</v>
      </c>
      <c r="AC14" s="12" t="s">
        <v>31</v>
      </c>
      <c r="AD14" s="11" t="s">
        <v>32</v>
      </c>
      <c r="AE14" s="11" t="s">
        <v>19</v>
      </c>
      <c r="AF14" s="12" t="s">
        <v>31</v>
      </c>
      <c r="AG14" s="76"/>
      <c r="AH14" s="84"/>
      <c r="AI14" s="7"/>
    </row>
    <row r="15" spans="1:35" ht="18" customHeight="1" x14ac:dyDescent="0.45">
      <c r="A15" s="78"/>
      <c r="B15" s="79"/>
      <c r="C15" s="94"/>
      <c r="D15" s="96"/>
      <c r="E15" s="80"/>
      <c r="F15" s="80"/>
      <c r="G15" s="80"/>
      <c r="H15" s="86" t="s">
        <v>34</v>
      </c>
      <c r="I15" s="87"/>
      <c r="J15" s="13" t="s">
        <v>35</v>
      </c>
      <c r="K15" s="13" t="s">
        <v>36</v>
      </c>
      <c r="L15" s="13" t="s">
        <v>37</v>
      </c>
      <c r="M15" s="13" t="s">
        <v>37</v>
      </c>
      <c r="N15" s="14" t="s">
        <v>38</v>
      </c>
      <c r="O15" s="15" t="s">
        <v>34</v>
      </c>
      <c r="P15" s="14" t="s">
        <v>38</v>
      </c>
      <c r="Q15" s="15" t="s">
        <v>34</v>
      </c>
      <c r="R15" s="14" t="s">
        <v>38</v>
      </c>
      <c r="S15" s="15" t="s">
        <v>34</v>
      </c>
      <c r="T15" s="14" t="s">
        <v>38</v>
      </c>
      <c r="U15" s="15" t="s">
        <v>34</v>
      </c>
      <c r="V15" s="14" t="s">
        <v>38</v>
      </c>
      <c r="W15" s="15" t="s">
        <v>34</v>
      </c>
      <c r="X15" s="15" t="s">
        <v>34</v>
      </c>
      <c r="Y15" s="15" t="s">
        <v>39</v>
      </c>
      <c r="Z15" s="14" t="s">
        <v>38</v>
      </c>
      <c r="AA15" s="16"/>
      <c r="AB15" s="17"/>
      <c r="AC15" s="18" t="s">
        <v>40</v>
      </c>
      <c r="AD15" s="15" t="s">
        <v>41</v>
      </c>
      <c r="AE15" s="14" t="s">
        <v>38</v>
      </c>
      <c r="AF15" s="15" t="s">
        <v>34</v>
      </c>
      <c r="AG15" s="19" t="s">
        <v>42</v>
      </c>
      <c r="AH15" s="20" t="s">
        <v>43</v>
      </c>
      <c r="AI15" s="7"/>
    </row>
    <row r="16" spans="1:35" ht="24.9" customHeight="1" x14ac:dyDescent="0.45">
      <c r="A16" s="21" t="s">
        <v>44</v>
      </c>
      <c r="B16" s="22" t="s">
        <v>45</v>
      </c>
      <c r="C16" s="23">
        <v>1920</v>
      </c>
      <c r="D16" s="37">
        <f>AF3</f>
        <v>0</v>
      </c>
      <c r="E16" s="38">
        <v>1.85</v>
      </c>
      <c r="F16" s="38">
        <v>1</v>
      </c>
      <c r="G16" s="39">
        <v>0.85</v>
      </c>
      <c r="H16" s="70">
        <f>D16*C16*0.85</f>
        <v>0</v>
      </c>
      <c r="I16" s="71"/>
      <c r="J16" s="40">
        <v>951240</v>
      </c>
      <c r="K16" s="40">
        <v>479790</v>
      </c>
      <c r="L16" s="40">
        <v>471450</v>
      </c>
      <c r="M16" s="40"/>
      <c r="N16" s="37">
        <f>AF4</f>
        <v>0</v>
      </c>
      <c r="O16" s="63">
        <f>K16*N16</f>
        <v>0</v>
      </c>
      <c r="P16" s="41">
        <f>AF5</f>
        <v>0</v>
      </c>
      <c r="Q16" s="63">
        <f>L16*P16</f>
        <v>0</v>
      </c>
      <c r="R16" s="42"/>
      <c r="S16" s="43"/>
      <c r="T16" s="44">
        <v>-3.3</v>
      </c>
      <c r="U16" s="45">
        <f>T16*J16</f>
        <v>-3139092</v>
      </c>
      <c r="V16" s="46">
        <v>2.95</v>
      </c>
      <c r="W16" s="47">
        <f t="shared" ref="W16:W27" si="0">V16*J16</f>
        <v>2806158</v>
      </c>
      <c r="X16" s="64" t="str">
        <f>IF((O16+Q16+S16+U16+W16)&lt;0,"",O16+Q16+S16+U16+W16)</f>
        <v/>
      </c>
      <c r="Y16" s="48">
        <v>1000</v>
      </c>
      <c r="Z16" s="37">
        <f>AF7</f>
        <v>0</v>
      </c>
      <c r="AA16" s="38">
        <v>1</v>
      </c>
      <c r="AB16" s="38">
        <v>0.3</v>
      </c>
      <c r="AC16" s="65">
        <f>Y16*Z16*0.3</f>
        <v>0</v>
      </c>
      <c r="AD16" s="48">
        <v>2920</v>
      </c>
      <c r="AE16" s="37">
        <f>AF8</f>
        <v>0</v>
      </c>
      <c r="AF16" s="66">
        <f>AD16*AE16</f>
        <v>0</v>
      </c>
      <c r="AG16" s="49" t="str">
        <f>IF((H16+O16+Q16+S16+U16+W16+AC16+AF16)&lt;0,"",INT(H16+O16+Q16+S16+U16+W16+AC16+AF16))</f>
        <v/>
      </c>
      <c r="AH16" s="67"/>
      <c r="AI16" s="7"/>
    </row>
    <row r="17" spans="1:35" ht="24.9" customHeight="1" x14ac:dyDescent="0.45">
      <c r="A17" s="21" t="s">
        <v>44</v>
      </c>
      <c r="B17" s="22" t="s">
        <v>46</v>
      </c>
      <c r="C17" s="23">
        <v>1920</v>
      </c>
      <c r="D17" s="37">
        <f>D16</f>
        <v>0</v>
      </c>
      <c r="E17" s="38">
        <v>1.85</v>
      </c>
      <c r="F17" s="38">
        <v>1</v>
      </c>
      <c r="G17" s="39">
        <v>0.85</v>
      </c>
      <c r="H17" s="70">
        <f t="shared" ref="H17:H27" si="1">D17*C17*0.85</f>
        <v>0</v>
      </c>
      <c r="I17" s="71"/>
      <c r="J17" s="40">
        <v>1005984</v>
      </c>
      <c r="K17" s="40">
        <v>443544</v>
      </c>
      <c r="L17" s="40">
        <v>562440</v>
      </c>
      <c r="M17" s="40"/>
      <c r="N17" s="37">
        <f>N16</f>
        <v>0</v>
      </c>
      <c r="O17" s="63">
        <f t="shared" ref="O17:O27" si="2">K17*N17</f>
        <v>0</v>
      </c>
      <c r="P17" s="41">
        <f>P16</f>
        <v>0</v>
      </c>
      <c r="Q17" s="63">
        <f>L17*P17</f>
        <v>0</v>
      </c>
      <c r="R17" s="42"/>
      <c r="S17" s="50"/>
      <c r="T17" s="44">
        <v>-3.3</v>
      </c>
      <c r="U17" s="45">
        <f t="shared" ref="U17:U27" si="3">T17*J17</f>
        <v>-3319747.1999999997</v>
      </c>
      <c r="V17" s="46">
        <v>2.95</v>
      </c>
      <c r="W17" s="47">
        <f t="shared" si="0"/>
        <v>2967652.8000000003</v>
      </c>
      <c r="X17" s="64" t="str">
        <f t="shared" ref="X17:X26" si="4">IF((O17+Q17+S17+U17+W17)&lt;0,"",O17+Q17+S17+U17+W17)</f>
        <v/>
      </c>
      <c r="Y17" s="48">
        <v>1000</v>
      </c>
      <c r="Z17" s="37">
        <f>Z16</f>
        <v>0</v>
      </c>
      <c r="AA17" s="38">
        <v>1</v>
      </c>
      <c r="AB17" s="38">
        <v>0.3</v>
      </c>
      <c r="AC17" s="65">
        <f t="shared" ref="AC17:AC27" si="5">Y17*Z17*0.3</f>
        <v>0</v>
      </c>
      <c r="AD17" s="48">
        <v>2920</v>
      </c>
      <c r="AE17" s="37">
        <f>AE16</f>
        <v>0</v>
      </c>
      <c r="AF17" s="66">
        <f t="shared" ref="AF17:AF27" si="6">AD17*AE17</f>
        <v>0</v>
      </c>
      <c r="AG17" s="49" t="str">
        <f t="shared" ref="AG17:AG27" si="7">IF((H17+O17+Q17+S17+U17+W17+AC17+AF17)&lt;0,"",INT(H17+O17+Q17+S17+U17+W17+AC17+AF17))</f>
        <v/>
      </c>
      <c r="AH17" s="68"/>
      <c r="AI17" s="7"/>
    </row>
    <row r="18" spans="1:35" ht="24.9" customHeight="1" x14ac:dyDescent="0.45">
      <c r="A18" s="21" t="s">
        <v>44</v>
      </c>
      <c r="B18" s="22" t="s">
        <v>47</v>
      </c>
      <c r="C18" s="23">
        <v>1920</v>
      </c>
      <c r="D18" s="37">
        <f>D17</f>
        <v>0</v>
      </c>
      <c r="E18" s="38">
        <v>1.85</v>
      </c>
      <c r="F18" s="38">
        <v>1</v>
      </c>
      <c r="G18" s="39">
        <v>0.85</v>
      </c>
      <c r="H18" s="70">
        <f t="shared" si="1"/>
        <v>0</v>
      </c>
      <c r="I18" s="71"/>
      <c r="J18" s="40">
        <v>975976</v>
      </c>
      <c r="K18" s="40">
        <v>505674</v>
      </c>
      <c r="L18" s="40">
        <v>470302</v>
      </c>
      <c r="M18" s="40"/>
      <c r="N18" s="37">
        <f t="shared" ref="N18:N27" si="8">N17</f>
        <v>0</v>
      </c>
      <c r="O18" s="63">
        <f t="shared" si="2"/>
        <v>0</v>
      </c>
      <c r="P18" s="41">
        <f t="shared" ref="P18:P27" si="9">P17</f>
        <v>0</v>
      </c>
      <c r="Q18" s="63">
        <f t="shared" ref="Q18:Q27" si="10">L18*P18</f>
        <v>0</v>
      </c>
      <c r="R18" s="42"/>
      <c r="S18" s="50"/>
      <c r="T18" s="44">
        <v>-3.3</v>
      </c>
      <c r="U18" s="45">
        <f t="shared" si="3"/>
        <v>-3220720.8</v>
      </c>
      <c r="V18" s="46">
        <v>2.95</v>
      </c>
      <c r="W18" s="47">
        <f t="shared" si="0"/>
        <v>2879129.2</v>
      </c>
      <c r="X18" s="64" t="str">
        <f t="shared" si="4"/>
        <v/>
      </c>
      <c r="Y18" s="48">
        <v>1000</v>
      </c>
      <c r="Z18" s="37">
        <f t="shared" ref="Z18:Z27" si="11">Z17</f>
        <v>0</v>
      </c>
      <c r="AA18" s="38">
        <v>1</v>
      </c>
      <c r="AB18" s="38">
        <v>0.3</v>
      </c>
      <c r="AC18" s="65">
        <f t="shared" si="5"/>
        <v>0</v>
      </c>
      <c r="AD18" s="48">
        <v>2920</v>
      </c>
      <c r="AE18" s="37">
        <f t="shared" ref="AE18:AE27" si="12">AE17</f>
        <v>0</v>
      </c>
      <c r="AF18" s="66">
        <f t="shared" si="6"/>
        <v>0</v>
      </c>
      <c r="AG18" s="49" t="str">
        <f t="shared" si="7"/>
        <v/>
      </c>
      <c r="AH18" s="68"/>
      <c r="AI18" s="7"/>
    </row>
    <row r="19" spans="1:35" ht="24.9" customHeight="1" x14ac:dyDescent="0.45">
      <c r="A19" s="21" t="s">
        <v>44</v>
      </c>
      <c r="B19" s="22" t="s">
        <v>48</v>
      </c>
      <c r="C19" s="23">
        <v>1920</v>
      </c>
      <c r="D19" s="37">
        <f t="shared" ref="D19:D27" si="13">D18</f>
        <v>0</v>
      </c>
      <c r="E19" s="38">
        <v>1.85</v>
      </c>
      <c r="F19" s="38">
        <v>1</v>
      </c>
      <c r="G19" s="39">
        <v>0.85</v>
      </c>
      <c r="H19" s="70">
        <f t="shared" si="1"/>
        <v>0</v>
      </c>
      <c r="I19" s="71"/>
      <c r="J19" s="40">
        <v>938712</v>
      </c>
      <c r="K19" s="40">
        <v>191404</v>
      </c>
      <c r="L19" s="40">
        <v>521498</v>
      </c>
      <c r="M19" s="40">
        <v>225810</v>
      </c>
      <c r="N19" s="37">
        <f t="shared" si="8"/>
        <v>0</v>
      </c>
      <c r="O19" s="63">
        <f t="shared" si="2"/>
        <v>0</v>
      </c>
      <c r="P19" s="41">
        <f t="shared" si="9"/>
        <v>0</v>
      </c>
      <c r="Q19" s="63">
        <f t="shared" si="10"/>
        <v>0</v>
      </c>
      <c r="R19" s="41">
        <f>AF6</f>
        <v>0</v>
      </c>
      <c r="S19" s="50">
        <f>M19*R19</f>
        <v>0</v>
      </c>
      <c r="T19" s="44">
        <v>-3.3</v>
      </c>
      <c r="U19" s="45">
        <f t="shared" si="3"/>
        <v>-3097749.5999999996</v>
      </c>
      <c r="V19" s="46">
        <v>2.95</v>
      </c>
      <c r="W19" s="47">
        <f t="shared" si="0"/>
        <v>2769200.4000000004</v>
      </c>
      <c r="X19" s="64" t="str">
        <f t="shared" si="4"/>
        <v/>
      </c>
      <c r="Y19" s="48">
        <v>1000</v>
      </c>
      <c r="Z19" s="37">
        <f t="shared" si="11"/>
        <v>0</v>
      </c>
      <c r="AA19" s="38">
        <v>1</v>
      </c>
      <c r="AB19" s="38">
        <v>0.3</v>
      </c>
      <c r="AC19" s="65">
        <f t="shared" si="5"/>
        <v>0</v>
      </c>
      <c r="AD19" s="48">
        <v>2920</v>
      </c>
      <c r="AE19" s="37">
        <f t="shared" si="12"/>
        <v>0</v>
      </c>
      <c r="AF19" s="66">
        <f t="shared" si="6"/>
        <v>0</v>
      </c>
      <c r="AG19" s="49" t="str">
        <f t="shared" si="7"/>
        <v/>
      </c>
      <c r="AH19" s="68"/>
      <c r="AI19" s="7"/>
    </row>
    <row r="20" spans="1:35" ht="24.9" customHeight="1" x14ac:dyDescent="0.45">
      <c r="A20" s="21" t="s">
        <v>44</v>
      </c>
      <c r="B20" s="22" t="s">
        <v>49</v>
      </c>
      <c r="C20" s="23">
        <v>1920</v>
      </c>
      <c r="D20" s="37">
        <f t="shared" si="13"/>
        <v>0</v>
      </c>
      <c r="E20" s="38">
        <v>1.85</v>
      </c>
      <c r="F20" s="38">
        <v>1</v>
      </c>
      <c r="G20" s="39">
        <v>0.85</v>
      </c>
      <c r="H20" s="70">
        <f t="shared" si="1"/>
        <v>0</v>
      </c>
      <c r="I20" s="71"/>
      <c r="J20" s="40">
        <v>962818</v>
      </c>
      <c r="K20" s="40">
        <v>200760</v>
      </c>
      <c r="L20" s="40">
        <v>517381</v>
      </c>
      <c r="M20" s="40">
        <v>244677</v>
      </c>
      <c r="N20" s="37">
        <f t="shared" si="8"/>
        <v>0</v>
      </c>
      <c r="O20" s="63">
        <f t="shared" si="2"/>
        <v>0</v>
      </c>
      <c r="P20" s="41">
        <f t="shared" si="9"/>
        <v>0</v>
      </c>
      <c r="Q20" s="63">
        <f t="shared" si="10"/>
        <v>0</v>
      </c>
      <c r="R20" s="41">
        <f>R19</f>
        <v>0</v>
      </c>
      <c r="S20" s="50">
        <f>M20*R20</f>
        <v>0</v>
      </c>
      <c r="T20" s="44">
        <v>-3.3</v>
      </c>
      <c r="U20" s="45">
        <f t="shared" si="3"/>
        <v>-3177299.4</v>
      </c>
      <c r="V20" s="46">
        <v>2.95</v>
      </c>
      <c r="W20" s="47">
        <f t="shared" si="0"/>
        <v>2840313.1</v>
      </c>
      <c r="X20" s="64" t="str">
        <f t="shared" si="4"/>
        <v/>
      </c>
      <c r="Y20" s="48">
        <v>1000</v>
      </c>
      <c r="Z20" s="37">
        <f t="shared" si="11"/>
        <v>0</v>
      </c>
      <c r="AA20" s="38">
        <v>1</v>
      </c>
      <c r="AB20" s="38">
        <v>0.3</v>
      </c>
      <c r="AC20" s="65">
        <f t="shared" si="5"/>
        <v>0</v>
      </c>
      <c r="AD20" s="48">
        <v>2920</v>
      </c>
      <c r="AE20" s="37">
        <f t="shared" si="12"/>
        <v>0</v>
      </c>
      <c r="AF20" s="66">
        <f t="shared" si="6"/>
        <v>0</v>
      </c>
      <c r="AG20" s="49" t="str">
        <f t="shared" si="7"/>
        <v/>
      </c>
      <c r="AH20" s="68"/>
      <c r="AI20" s="7"/>
    </row>
    <row r="21" spans="1:35" ht="24.9" customHeight="1" x14ac:dyDescent="0.45">
      <c r="A21" s="21" t="s">
        <v>44</v>
      </c>
      <c r="B21" s="22" t="s">
        <v>50</v>
      </c>
      <c r="C21" s="23">
        <v>1920</v>
      </c>
      <c r="D21" s="37">
        <f t="shared" si="13"/>
        <v>0</v>
      </c>
      <c r="E21" s="38">
        <v>1.85</v>
      </c>
      <c r="F21" s="38">
        <v>1</v>
      </c>
      <c r="G21" s="39">
        <v>0.85</v>
      </c>
      <c r="H21" s="70">
        <f t="shared" si="1"/>
        <v>0</v>
      </c>
      <c r="I21" s="71"/>
      <c r="J21" s="40">
        <v>900029</v>
      </c>
      <c r="K21" s="40">
        <v>183816</v>
      </c>
      <c r="L21" s="40">
        <v>497555</v>
      </c>
      <c r="M21" s="40">
        <v>218658</v>
      </c>
      <c r="N21" s="37">
        <f t="shared" si="8"/>
        <v>0</v>
      </c>
      <c r="O21" s="63">
        <f t="shared" si="2"/>
        <v>0</v>
      </c>
      <c r="P21" s="41">
        <f t="shared" si="9"/>
        <v>0</v>
      </c>
      <c r="Q21" s="63">
        <f t="shared" si="10"/>
        <v>0</v>
      </c>
      <c r="R21" s="41">
        <f>R20</f>
        <v>0</v>
      </c>
      <c r="S21" s="50">
        <f>M21*R21</f>
        <v>0</v>
      </c>
      <c r="T21" s="44">
        <v>-3.3</v>
      </c>
      <c r="U21" s="45">
        <f t="shared" si="3"/>
        <v>-2970095.6999999997</v>
      </c>
      <c r="V21" s="46">
        <v>2.95</v>
      </c>
      <c r="W21" s="47">
        <f t="shared" si="0"/>
        <v>2655085.5500000003</v>
      </c>
      <c r="X21" s="64" t="str">
        <f t="shared" si="4"/>
        <v/>
      </c>
      <c r="Y21" s="48">
        <v>1000</v>
      </c>
      <c r="Z21" s="37">
        <f t="shared" si="11"/>
        <v>0</v>
      </c>
      <c r="AA21" s="38">
        <v>1</v>
      </c>
      <c r="AB21" s="38">
        <v>0.3</v>
      </c>
      <c r="AC21" s="65">
        <f t="shared" si="5"/>
        <v>0</v>
      </c>
      <c r="AD21" s="48">
        <v>2920</v>
      </c>
      <c r="AE21" s="37">
        <f t="shared" si="12"/>
        <v>0</v>
      </c>
      <c r="AF21" s="66">
        <f t="shared" si="6"/>
        <v>0</v>
      </c>
      <c r="AG21" s="49" t="str">
        <f t="shared" si="7"/>
        <v/>
      </c>
      <c r="AH21" s="68"/>
      <c r="AI21" s="7"/>
    </row>
    <row r="22" spans="1:35" ht="24.9" customHeight="1" x14ac:dyDescent="0.45">
      <c r="A22" s="21" t="s">
        <v>44</v>
      </c>
      <c r="B22" s="61" t="s">
        <v>51</v>
      </c>
      <c r="C22" s="23">
        <v>1920</v>
      </c>
      <c r="D22" s="37">
        <f t="shared" si="13"/>
        <v>0</v>
      </c>
      <c r="E22" s="38">
        <v>1.85</v>
      </c>
      <c r="F22" s="38">
        <v>1</v>
      </c>
      <c r="G22" s="39">
        <v>0.85</v>
      </c>
      <c r="H22" s="70">
        <f t="shared" si="1"/>
        <v>0</v>
      </c>
      <c r="I22" s="71"/>
      <c r="J22" s="40">
        <v>997152</v>
      </c>
      <c r="K22" s="40">
        <v>509696</v>
      </c>
      <c r="L22" s="40">
        <v>487456</v>
      </c>
      <c r="M22" s="40"/>
      <c r="N22" s="37">
        <f t="shared" si="8"/>
        <v>0</v>
      </c>
      <c r="O22" s="63">
        <f t="shared" si="2"/>
        <v>0</v>
      </c>
      <c r="P22" s="41">
        <f t="shared" si="9"/>
        <v>0</v>
      </c>
      <c r="Q22" s="63">
        <f t="shared" si="10"/>
        <v>0</v>
      </c>
      <c r="R22" s="42"/>
      <c r="S22" s="50"/>
      <c r="T22" s="44">
        <v>-3.3</v>
      </c>
      <c r="U22" s="45">
        <f t="shared" si="3"/>
        <v>-3290601.5999999996</v>
      </c>
      <c r="V22" s="46">
        <v>2.95</v>
      </c>
      <c r="W22" s="47">
        <f t="shared" si="0"/>
        <v>2941598.4000000004</v>
      </c>
      <c r="X22" s="64" t="str">
        <f t="shared" si="4"/>
        <v/>
      </c>
      <c r="Y22" s="48">
        <v>1000</v>
      </c>
      <c r="Z22" s="37">
        <f t="shared" si="11"/>
        <v>0</v>
      </c>
      <c r="AA22" s="38">
        <v>1</v>
      </c>
      <c r="AB22" s="38">
        <v>0.3</v>
      </c>
      <c r="AC22" s="65">
        <f t="shared" si="5"/>
        <v>0</v>
      </c>
      <c r="AD22" s="48">
        <v>2920</v>
      </c>
      <c r="AE22" s="37">
        <f t="shared" si="12"/>
        <v>0</v>
      </c>
      <c r="AF22" s="66">
        <f t="shared" si="6"/>
        <v>0</v>
      </c>
      <c r="AG22" s="49" t="str">
        <f t="shared" si="7"/>
        <v/>
      </c>
      <c r="AH22" s="68"/>
      <c r="AI22" s="7"/>
    </row>
    <row r="23" spans="1:35" ht="24.9" customHeight="1" x14ac:dyDescent="0.45">
      <c r="A23" s="21" t="s">
        <v>44</v>
      </c>
      <c r="B23" s="22" t="s">
        <v>52</v>
      </c>
      <c r="C23" s="23">
        <v>1920</v>
      </c>
      <c r="D23" s="37">
        <f t="shared" si="13"/>
        <v>0</v>
      </c>
      <c r="E23" s="38">
        <v>1.85</v>
      </c>
      <c r="F23" s="51">
        <v>1</v>
      </c>
      <c r="G23" s="39">
        <v>0.85</v>
      </c>
      <c r="H23" s="70">
        <f t="shared" si="1"/>
        <v>0</v>
      </c>
      <c r="I23" s="71"/>
      <c r="J23" s="40">
        <v>940874</v>
      </c>
      <c r="K23" s="52">
        <v>484193</v>
      </c>
      <c r="L23" s="52">
        <v>456681</v>
      </c>
      <c r="M23" s="52"/>
      <c r="N23" s="37">
        <f t="shared" si="8"/>
        <v>0</v>
      </c>
      <c r="O23" s="63">
        <f t="shared" si="2"/>
        <v>0</v>
      </c>
      <c r="P23" s="41">
        <f t="shared" si="9"/>
        <v>0</v>
      </c>
      <c r="Q23" s="63">
        <f t="shared" si="10"/>
        <v>0</v>
      </c>
      <c r="R23" s="53"/>
      <c r="S23" s="43"/>
      <c r="T23" s="44">
        <v>-3.3</v>
      </c>
      <c r="U23" s="45">
        <f t="shared" si="3"/>
        <v>-3104884.1999999997</v>
      </c>
      <c r="V23" s="46">
        <v>2.95</v>
      </c>
      <c r="W23" s="47">
        <f t="shared" si="0"/>
        <v>2775578.3000000003</v>
      </c>
      <c r="X23" s="64" t="str">
        <f t="shared" si="4"/>
        <v/>
      </c>
      <c r="Y23" s="48">
        <v>1000</v>
      </c>
      <c r="Z23" s="37">
        <f t="shared" si="11"/>
        <v>0</v>
      </c>
      <c r="AA23" s="51">
        <v>1</v>
      </c>
      <c r="AB23" s="51">
        <v>0.3</v>
      </c>
      <c r="AC23" s="65">
        <f t="shared" si="5"/>
        <v>0</v>
      </c>
      <c r="AD23" s="48">
        <v>2920</v>
      </c>
      <c r="AE23" s="37">
        <f t="shared" si="12"/>
        <v>0</v>
      </c>
      <c r="AF23" s="66">
        <f t="shared" si="6"/>
        <v>0</v>
      </c>
      <c r="AG23" s="49" t="str">
        <f t="shared" si="7"/>
        <v/>
      </c>
      <c r="AH23" s="68"/>
      <c r="AI23" s="7"/>
    </row>
    <row r="24" spans="1:35" ht="24.9" customHeight="1" x14ac:dyDescent="0.45">
      <c r="A24" s="21" t="s">
        <v>44</v>
      </c>
      <c r="B24" s="22" t="s">
        <v>53</v>
      </c>
      <c r="C24" s="23">
        <v>1920</v>
      </c>
      <c r="D24" s="37">
        <f t="shared" si="13"/>
        <v>0</v>
      </c>
      <c r="E24" s="38">
        <v>1.85</v>
      </c>
      <c r="F24" s="38">
        <v>1</v>
      </c>
      <c r="G24" s="39">
        <v>0.85</v>
      </c>
      <c r="H24" s="70">
        <f t="shared" si="1"/>
        <v>0</v>
      </c>
      <c r="I24" s="71"/>
      <c r="J24" s="40">
        <v>989199</v>
      </c>
      <c r="K24" s="40">
        <v>484021</v>
      </c>
      <c r="L24" s="40">
        <v>505178</v>
      </c>
      <c r="M24" s="40"/>
      <c r="N24" s="37">
        <f t="shared" si="8"/>
        <v>0</v>
      </c>
      <c r="O24" s="63">
        <f t="shared" si="2"/>
        <v>0</v>
      </c>
      <c r="P24" s="41">
        <f t="shared" si="9"/>
        <v>0</v>
      </c>
      <c r="Q24" s="63">
        <f t="shared" si="10"/>
        <v>0</v>
      </c>
      <c r="R24" s="42"/>
      <c r="S24" s="50"/>
      <c r="T24" s="44">
        <v>-3.3</v>
      </c>
      <c r="U24" s="45">
        <f t="shared" si="3"/>
        <v>-3264356.6999999997</v>
      </c>
      <c r="V24" s="46">
        <v>2.95</v>
      </c>
      <c r="W24" s="47">
        <f t="shared" si="0"/>
        <v>2918137.0500000003</v>
      </c>
      <c r="X24" s="64" t="str">
        <f t="shared" si="4"/>
        <v/>
      </c>
      <c r="Y24" s="48">
        <v>1000</v>
      </c>
      <c r="Z24" s="37">
        <f t="shared" si="11"/>
        <v>0</v>
      </c>
      <c r="AA24" s="38">
        <v>1</v>
      </c>
      <c r="AB24" s="38">
        <v>0.3</v>
      </c>
      <c r="AC24" s="65">
        <f t="shared" si="5"/>
        <v>0</v>
      </c>
      <c r="AD24" s="48">
        <v>2920</v>
      </c>
      <c r="AE24" s="37">
        <f t="shared" si="12"/>
        <v>0</v>
      </c>
      <c r="AF24" s="66">
        <f t="shared" si="6"/>
        <v>0</v>
      </c>
      <c r="AG24" s="49" t="str">
        <f t="shared" si="7"/>
        <v/>
      </c>
      <c r="AH24" s="68"/>
      <c r="AI24" s="7"/>
    </row>
    <row r="25" spans="1:35" ht="24.9" customHeight="1" x14ac:dyDescent="0.45">
      <c r="A25" s="24" t="s">
        <v>54</v>
      </c>
      <c r="B25" s="62" t="s">
        <v>55</v>
      </c>
      <c r="C25" s="23">
        <v>1920</v>
      </c>
      <c r="D25" s="37">
        <f t="shared" si="13"/>
        <v>0</v>
      </c>
      <c r="E25" s="38">
        <v>1.85</v>
      </c>
      <c r="F25" s="38">
        <v>1</v>
      </c>
      <c r="G25" s="39">
        <v>0.85</v>
      </c>
      <c r="H25" s="70">
        <f t="shared" si="1"/>
        <v>0</v>
      </c>
      <c r="I25" s="71"/>
      <c r="J25" s="40">
        <v>1000227</v>
      </c>
      <c r="K25" s="40">
        <v>466859</v>
      </c>
      <c r="L25" s="40">
        <v>533368</v>
      </c>
      <c r="M25" s="40"/>
      <c r="N25" s="37">
        <f t="shared" si="8"/>
        <v>0</v>
      </c>
      <c r="O25" s="63">
        <f t="shared" si="2"/>
        <v>0</v>
      </c>
      <c r="P25" s="41">
        <f t="shared" si="9"/>
        <v>0</v>
      </c>
      <c r="Q25" s="63">
        <f t="shared" si="10"/>
        <v>0</v>
      </c>
      <c r="R25" s="42"/>
      <c r="S25" s="50"/>
      <c r="T25" s="44">
        <v>-3.3</v>
      </c>
      <c r="U25" s="45">
        <f t="shared" si="3"/>
        <v>-3300749.0999999996</v>
      </c>
      <c r="V25" s="46">
        <v>2.95</v>
      </c>
      <c r="W25" s="47">
        <f t="shared" si="0"/>
        <v>2950669.6500000004</v>
      </c>
      <c r="X25" s="64" t="str">
        <f t="shared" si="4"/>
        <v/>
      </c>
      <c r="Y25" s="48">
        <v>1000</v>
      </c>
      <c r="Z25" s="37">
        <f t="shared" si="11"/>
        <v>0</v>
      </c>
      <c r="AA25" s="38">
        <v>1</v>
      </c>
      <c r="AB25" s="38">
        <v>0.3</v>
      </c>
      <c r="AC25" s="65">
        <f t="shared" si="5"/>
        <v>0</v>
      </c>
      <c r="AD25" s="48">
        <v>2920</v>
      </c>
      <c r="AE25" s="37">
        <f t="shared" si="12"/>
        <v>0</v>
      </c>
      <c r="AF25" s="66">
        <f t="shared" si="6"/>
        <v>0</v>
      </c>
      <c r="AG25" s="49" t="str">
        <f t="shared" si="7"/>
        <v/>
      </c>
      <c r="AH25" s="68"/>
      <c r="AI25" s="7"/>
    </row>
    <row r="26" spans="1:35" ht="24.9" customHeight="1" x14ac:dyDescent="0.45">
      <c r="A26" s="24" t="s">
        <v>54</v>
      </c>
      <c r="B26" s="62" t="s">
        <v>56</v>
      </c>
      <c r="C26" s="23">
        <v>1920</v>
      </c>
      <c r="D26" s="37">
        <f t="shared" si="13"/>
        <v>0</v>
      </c>
      <c r="E26" s="38">
        <v>1.85</v>
      </c>
      <c r="F26" s="38">
        <v>1</v>
      </c>
      <c r="G26" s="39">
        <v>0.85</v>
      </c>
      <c r="H26" s="70">
        <f t="shared" si="1"/>
        <v>0</v>
      </c>
      <c r="I26" s="71"/>
      <c r="J26" s="40">
        <v>904615</v>
      </c>
      <c r="K26" s="40">
        <v>471301</v>
      </c>
      <c r="L26" s="40">
        <v>433314</v>
      </c>
      <c r="M26" s="40"/>
      <c r="N26" s="37">
        <f t="shared" si="8"/>
        <v>0</v>
      </c>
      <c r="O26" s="63">
        <f t="shared" si="2"/>
        <v>0</v>
      </c>
      <c r="P26" s="41">
        <f t="shared" si="9"/>
        <v>0</v>
      </c>
      <c r="Q26" s="63">
        <f t="shared" si="10"/>
        <v>0</v>
      </c>
      <c r="R26" s="42"/>
      <c r="S26" s="50"/>
      <c r="T26" s="44">
        <v>-3.3</v>
      </c>
      <c r="U26" s="45">
        <f t="shared" si="3"/>
        <v>-2985229.5</v>
      </c>
      <c r="V26" s="46">
        <v>2.95</v>
      </c>
      <c r="W26" s="47">
        <f t="shared" si="0"/>
        <v>2668614.25</v>
      </c>
      <c r="X26" s="64" t="str">
        <f t="shared" si="4"/>
        <v/>
      </c>
      <c r="Y26" s="48">
        <v>1000</v>
      </c>
      <c r="Z26" s="37">
        <f t="shared" si="11"/>
        <v>0</v>
      </c>
      <c r="AA26" s="38">
        <v>1</v>
      </c>
      <c r="AB26" s="38">
        <v>0.3</v>
      </c>
      <c r="AC26" s="65">
        <f t="shared" si="5"/>
        <v>0</v>
      </c>
      <c r="AD26" s="48">
        <v>2920</v>
      </c>
      <c r="AE26" s="37">
        <f t="shared" si="12"/>
        <v>0</v>
      </c>
      <c r="AF26" s="66">
        <f t="shared" si="6"/>
        <v>0</v>
      </c>
      <c r="AG26" s="49" t="str">
        <f t="shared" si="7"/>
        <v/>
      </c>
      <c r="AH26" s="68"/>
      <c r="AI26" s="7"/>
    </row>
    <row r="27" spans="1:35" ht="24.9" customHeight="1" thickBot="1" x14ac:dyDescent="0.5">
      <c r="A27" s="24" t="s">
        <v>54</v>
      </c>
      <c r="B27" s="22" t="s">
        <v>57</v>
      </c>
      <c r="C27" s="23">
        <v>1920</v>
      </c>
      <c r="D27" s="37">
        <f t="shared" si="13"/>
        <v>0</v>
      </c>
      <c r="E27" s="38">
        <v>1.85</v>
      </c>
      <c r="F27" s="38">
        <v>1</v>
      </c>
      <c r="G27" s="39">
        <v>0.85</v>
      </c>
      <c r="H27" s="70">
        <f t="shared" si="1"/>
        <v>0</v>
      </c>
      <c r="I27" s="71"/>
      <c r="J27" s="40">
        <v>983511</v>
      </c>
      <c r="K27" s="40">
        <v>514448</v>
      </c>
      <c r="L27" s="40">
        <v>469063</v>
      </c>
      <c r="M27" s="40"/>
      <c r="N27" s="37">
        <f t="shared" si="8"/>
        <v>0</v>
      </c>
      <c r="O27" s="63">
        <f t="shared" si="2"/>
        <v>0</v>
      </c>
      <c r="P27" s="41">
        <f t="shared" si="9"/>
        <v>0</v>
      </c>
      <c r="Q27" s="63">
        <f t="shared" si="10"/>
        <v>0</v>
      </c>
      <c r="R27" s="42"/>
      <c r="S27" s="50"/>
      <c r="T27" s="44">
        <v>-3.3</v>
      </c>
      <c r="U27" s="45">
        <f t="shared" si="3"/>
        <v>-3245586.3</v>
      </c>
      <c r="V27" s="46">
        <v>2.95</v>
      </c>
      <c r="W27" s="47">
        <f t="shared" si="0"/>
        <v>2901357.45</v>
      </c>
      <c r="X27" s="64" t="str">
        <f>IF((O27+Q27+S27+U27+W27)&lt;0,"",O27+Q27+S27+U27+W27)</f>
        <v/>
      </c>
      <c r="Y27" s="48">
        <v>1000</v>
      </c>
      <c r="Z27" s="37">
        <f t="shared" si="11"/>
        <v>0</v>
      </c>
      <c r="AA27" s="38">
        <v>1</v>
      </c>
      <c r="AB27" s="38">
        <v>0.3</v>
      </c>
      <c r="AC27" s="65">
        <f t="shared" si="5"/>
        <v>0</v>
      </c>
      <c r="AD27" s="48">
        <v>2920</v>
      </c>
      <c r="AE27" s="37">
        <f t="shared" si="12"/>
        <v>0</v>
      </c>
      <c r="AF27" s="66">
        <f t="shared" si="6"/>
        <v>0</v>
      </c>
      <c r="AG27" s="49" t="str">
        <f t="shared" si="7"/>
        <v/>
      </c>
      <c r="AH27" s="69"/>
      <c r="AI27" s="7"/>
    </row>
    <row r="28" spans="1:35" ht="24.9" customHeight="1" thickTop="1" thickBot="1" x14ac:dyDescent="0.5">
      <c r="A28" s="72" t="s">
        <v>58</v>
      </c>
      <c r="B28" s="73"/>
      <c r="C28" s="36" t="s">
        <v>59</v>
      </c>
      <c r="D28" s="54" t="s">
        <v>59</v>
      </c>
      <c r="E28" s="54" t="s">
        <v>59</v>
      </c>
      <c r="F28" s="54" t="s">
        <v>59</v>
      </c>
      <c r="G28" s="54" t="s">
        <v>60</v>
      </c>
      <c r="H28" s="55" t="s">
        <v>61</v>
      </c>
      <c r="I28" s="56"/>
      <c r="J28" s="57">
        <f>SUM(J16:J27)</f>
        <v>11550337</v>
      </c>
      <c r="K28" s="57"/>
      <c r="L28" s="57"/>
      <c r="M28" s="57"/>
      <c r="N28" s="54" t="s">
        <v>59</v>
      </c>
      <c r="O28" s="54" t="s">
        <v>60</v>
      </c>
      <c r="P28" s="54" t="s">
        <v>59</v>
      </c>
      <c r="Q28" s="54" t="s">
        <v>59</v>
      </c>
      <c r="R28" s="54" t="s">
        <v>62</v>
      </c>
      <c r="S28" s="54" t="s">
        <v>60</v>
      </c>
      <c r="T28" s="54" t="s">
        <v>63</v>
      </c>
      <c r="U28" s="54" t="s">
        <v>64</v>
      </c>
      <c r="V28" s="54" t="s">
        <v>60</v>
      </c>
      <c r="W28" s="54" t="s">
        <v>60</v>
      </c>
      <c r="X28" s="54" t="s">
        <v>60</v>
      </c>
      <c r="Y28" s="54" t="s">
        <v>60</v>
      </c>
      <c r="Z28" s="54" t="s">
        <v>63</v>
      </c>
      <c r="AA28" s="54" t="s">
        <v>61</v>
      </c>
      <c r="AB28" s="54" t="s">
        <v>59</v>
      </c>
      <c r="AC28" s="54" t="s">
        <v>60</v>
      </c>
      <c r="AD28" s="54" t="s">
        <v>60</v>
      </c>
      <c r="AE28" s="54" t="s">
        <v>60</v>
      </c>
      <c r="AF28" s="54" t="s">
        <v>60</v>
      </c>
      <c r="AG28" s="58">
        <f>SUM(AG16:AG27)</f>
        <v>0</v>
      </c>
      <c r="AH28" s="59">
        <f>INT(AG28/1.1)</f>
        <v>0</v>
      </c>
      <c r="AI28" s="25" t="s">
        <v>65</v>
      </c>
    </row>
    <row r="29" spans="1:35" s="29" customFormat="1" ht="18" customHeight="1" thickTop="1" thickBot="1" x14ac:dyDescent="0.5">
      <c r="A29" s="26"/>
      <c r="B29" s="27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6"/>
      <c r="AI29" s="26"/>
    </row>
    <row r="30" spans="1:35" ht="30" customHeight="1" thickBot="1" x14ac:dyDescent="0.5">
      <c r="A30" s="30" t="s">
        <v>66</v>
      </c>
      <c r="B30" s="31" t="s">
        <v>67</v>
      </c>
      <c r="C30" s="32" t="s">
        <v>68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7"/>
      <c r="AI30" s="7"/>
    </row>
    <row r="31" spans="1:35" ht="30" customHeight="1" x14ac:dyDescent="0.45">
      <c r="A31" s="34"/>
      <c r="B31" s="31" t="s">
        <v>69</v>
      </c>
      <c r="C31" s="32" t="s">
        <v>70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7"/>
      <c r="AI31" s="7"/>
    </row>
    <row r="32" spans="1:35" ht="30" customHeight="1" x14ac:dyDescent="0.45">
      <c r="A32" s="34"/>
      <c r="B32" s="31" t="s">
        <v>71</v>
      </c>
      <c r="C32" s="32" t="s">
        <v>72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7"/>
      <c r="AI32" s="7"/>
    </row>
    <row r="33" spans="1:35" ht="30" customHeight="1" x14ac:dyDescent="0.45">
      <c r="A33" s="7"/>
      <c r="B33" s="31" t="s">
        <v>73</v>
      </c>
      <c r="C33" s="32" t="s">
        <v>74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7"/>
      <c r="AI33" s="7"/>
    </row>
    <row r="34" spans="1:35" ht="30" customHeight="1" x14ac:dyDescent="0.45">
      <c r="A34" s="7"/>
      <c r="B34" s="31" t="s">
        <v>75</v>
      </c>
      <c r="C34" s="32" t="s">
        <v>76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7"/>
      <c r="AI34" s="7"/>
    </row>
    <row r="35" spans="1:35" ht="30" customHeight="1" x14ac:dyDescent="0.45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</row>
    <row r="36" spans="1:35" ht="30" customHeight="1" x14ac:dyDescent="0.45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</row>
    <row r="37" spans="1:35" ht="30" customHeight="1" x14ac:dyDescent="0.45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</row>
    <row r="38" spans="1:35" ht="30" customHeight="1" x14ac:dyDescent="0.45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</row>
    <row r="39" spans="1:35" ht="30" customHeight="1" x14ac:dyDescent="0.45"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</row>
    <row r="40" spans="1:35" ht="30" customHeight="1" x14ac:dyDescent="0.4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</row>
    <row r="41" spans="1:35" ht="18" customHeight="1" x14ac:dyDescent="0.45"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</sheetData>
  <sheetProtection algorithmName="SHA-512" hashValue="9L0+T/m4qQLQ5+Ivtu5ocfHREO3jupg+myMXq012w0Un3cqaaqtwWnZkCwxmVc3NSqSSBUwrwc9z2ZMACFYYbA==" saltValue="rJhHCR1Md4RuLXW8PnrzNg==" spinCount="100000" sheet="1" objects="1" selectLockedCells="1"/>
  <mergeCells count="56">
    <mergeCell ref="Z2:AB2"/>
    <mergeCell ref="AC2:AE2"/>
    <mergeCell ref="AF2:AG2"/>
    <mergeCell ref="Z3:AB3"/>
    <mergeCell ref="AC3:AE3"/>
    <mergeCell ref="AF3:AG3"/>
    <mergeCell ref="Z4:AA6"/>
    <mergeCell ref="AC4:AE4"/>
    <mergeCell ref="AF4:AG4"/>
    <mergeCell ref="AC5:AE5"/>
    <mergeCell ref="AF5:AG5"/>
    <mergeCell ref="AC6:AE6"/>
    <mergeCell ref="AF6:AG6"/>
    <mergeCell ref="Z7:AB7"/>
    <mergeCell ref="AC7:AE7"/>
    <mergeCell ref="AF7:AG7"/>
    <mergeCell ref="Z8:AB8"/>
    <mergeCell ref="AC8:AE8"/>
    <mergeCell ref="AF8:AG8"/>
    <mergeCell ref="AH10:AH14"/>
    <mergeCell ref="C12:C15"/>
    <mergeCell ref="D12:D15"/>
    <mergeCell ref="E12:G13"/>
    <mergeCell ref="H12:I14"/>
    <mergeCell ref="T12:U13"/>
    <mergeCell ref="V12:W13"/>
    <mergeCell ref="A10:B15"/>
    <mergeCell ref="C10:I11"/>
    <mergeCell ref="J10:X11"/>
    <mergeCell ref="Y10:AF11"/>
    <mergeCell ref="AG10:AG14"/>
    <mergeCell ref="X12:X14"/>
    <mergeCell ref="Y12:AC13"/>
    <mergeCell ref="AD12:AF13"/>
    <mergeCell ref="E14:E15"/>
    <mergeCell ref="F14:F15"/>
    <mergeCell ref="G14:G15"/>
    <mergeCell ref="H15:I15"/>
    <mergeCell ref="J12:M13"/>
    <mergeCell ref="N12:O13"/>
    <mergeCell ref="P12:Q13"/>
    <mergeCell ref="R12:S13"/>
    <mergeCell ref="AH16:AH27"/>
    <mergeCell ref="H18:I18"/>
    <mergeCell ref="H19:I19"/>
    <mergeCell ref="H20:I20"/>
    <mergeCell ref="A28:B28"/>
    <mergeCell ref="H22:I22"/>
    <mergeCell ref="H23:I23"/>
    <mergeCell ref="H24:I24"/>
    <mergeCell ref="H25:I25"/>
    <mergeCell ref="H26:I26"/>
    <mergeCell ref="H27:I27"/>
    <mergeCell ref="H21:I21"/>
    <mergeCell ref="H16:I16"/>
    <mergeCell ref="H17:I17"/>
  </mergeCells>
  <phoneticPr fontId="3"/>
  <dataValidations count="2">
    <dataValidation imeMode="off" allowBlank="1" showInputMessage="1" showErrorMessage="1" sqref="J16:AF28 AG28 C16:H28"/>
    <dataValidation imeMode="on" allowBlank="1" showInputMessage="1" showErrorMessage="1" sqref="W14 Y9:Y10 Z9:AC11 H15 B16:B27 A1:A8 J9:M10 AD9:AD12 A28 H12 F9:I11 C9:D13 E9:E12 O14 R12 T12 P12 Q14 S14 U14 AG9:AG10 B35:AG65536 N15:Z15 N9:X9 V12 Y14:AF14 X12:Y12 AE9:AF11 N12 J12 Z7:Z8 AA1:AB1 AF1:AF8 AB4:AB6 AD1:AE1 AG1 Z1:Z4 C1:Y8 AC1:AC8 B1:B9 AH1:AH10 AD15:AH15 A30:A34 AH28:AH65536 AI1:IV1048576 B29:C34 D31:AG34 D30:N30 P30:AG30"/>
  </dataValidations>
  <printOptions horizontalCentered="1"/>
  <pageMargins left="0.39370078740157483" right="0.19685039370078741" top="0.78740157480314965" bottom="0.78740157480314965" header="0.51181102362204722" footer="0.51181102362204722"/>
  <pageSetup paperSize="9" scale="3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入札金額算定書</vt:lpstr>
      <vt:lpstr>入札金額算定書!Print_Area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dcterms:created xsi:type="dcterms:W3CDTF">2020-01-08T06:31:07Z</dcterms:created>
  <dcterms:modified xsi:type="dcterms:W3CDTF">2020-01-29T00:43:12Z</dcterms:modified>
</cp:coreProperties>
</file>